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ранспорт квітень 2021\"/>
    </mc:Choice>
  </mc:AlternateContent>
  <xr:revisionPtr revIDLastSave="0" documentId="13_ncr:1_{F4C0F5BA-6A37-4214-A2D1-E64729A681D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E11" i="1"/>
  <c r="D11" i="1"/>
  <c r="C11" i="1"/>
  <c r="E16" i="1" l="1"/>
  <c r="E15" i="1"/>
  <c r="E18" i="1" l="1"/>
  <c r="E19" i="1" s="1"/>
  <c r="E20" i="1" s="1"/>
  <c r="E21" i="1" l="1"/>
  <c r="G16" i="1"/>
  <c r="F16" i="1"/>
  <c r="D16" i="1"/>
  <c r="C16" i="1"/>
  <c r="G15" i="1"/>
  <c r="F15" i="1"/>
  <c r="F18" i="1" s="1"/>
  <c r="F19" i="1" s="1"/>
  <c r="D15" i="1"/>
  <c r="C15" i="1"/>
  <c r="C18" i="1" l="1"/>
  <c r="D18" i="1"/>
  <c r="D19" i="1" s="1"/>
  <c r="G18" i="1"/>
  <c r="F20" i="1"/>
  <c r="F21" i="1" s="1"/>
  <c r="G19" i="1" l="1"/>
  <c r="G20" i="1" s="1"/>
  <c r="G21" i="1" s="1"/>
  <c r="C19" i="1"/>
  <c r="C20" i="1" s="1"/>
  <c r="D20" i="1"/>
  <c r="D21" i="1" s="1"/>
  <c r="C21" i="1" l="1"/>
</calcChain>
</file>

<file path=xl/sharedStrings.xml><?xml version="1.0" encoding="utf-8"?>
<sst xmlns="http://schemas.openxmlformats.org/spreadsheetml/2006/main" count="34" uniqueCount="30">
  <si>
    <t>Марка автотранспорту</t>
  </si>
  <si>
    <t>Нарахування 22%</t>
  </si>
  <si>
    <t>РОЗРАХУНОК</t>
  </si>
  <si>
    <t>ПДВ 20%</t>
  </si>
  <si>
    <t>Вартість 1 маш./год.</t>
  </si>
  <si>
    <t>Простій (год)</t>
  </si>
  <si>
    <t>Всього собівартість              за 1 маш./год.</t>
  </si>
  <si>
    <t>По трасі (49)</t>
  </si>
  <si>
    <t>По місту(20)</t>
  </si>
  <si>
    <t>Накладні витрати 30%</t>
  </si>
  <si>
    <t>Без палива</t>
  </si>
  <si>
    <t>Робота з обладнанням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</si>
  <si>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</si>
  <si>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</si>
  <si>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 за одну годину роботи</t>
  </si>
  <si>
    <t>Спеціальний вантажний сміттєвоз -с  Renault Premium 420-18               (ВХ0328ВР)</t>
  </si>
  <si>
    <t>Наказ №___ від ___________р.</t>
  </si>
  <si>
    <t>Ремонтний фонд</t>
  </si>
  <si>
    <t xml:space="preserve">Заробітна плата </t>
  </si>
  <si>
    <t>Рентабельність 20%</t>
  </si>
  <si>
    <t>Амортизація</t>
  </si>
  <si>
    <t>31,75</t>
  </si>
  <si>
    <t>З паливом переїзд</t>
  </si>
  <si>
    <t xml:space="preserve">Дизпаливо  (26,95х38)/100км             </t>
  </si>
  <si>
    <t>Машинне масло (2,5х90)</t>
  </si>
  <si>
    <t>станом наберезень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</si>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</sst>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6" xfId="0" applyFont="1" applyBorder="1" applyAlignment="1"/>
    <xf numFmtId="0" fontId="5" fillId="0" borderId="0" xfId="0" applyFont="1" applyAlignment="1">
      <alignment wrapText="1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1" fillId="0" borderId="0" xfId="0" applyFont="1" applyBorder="1"/>
    <xf numFmtId="2" fontId="2" fillId="0" borderId="0" xfId="0" applyNumberFormat="1" applyFont="1" applyBorder="1"/>
    <xf numFmtId="0" fontId="5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2" fontId="1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/>
    <xf numFmtId="2" fontId="1" fillId="0" borderId="1" xfId="0" applyNumberFormat="1" applyFont="1" applyBorder="1" applyAlignment="1">
      <alignment horizontal="right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7"/>
  <sheetViews>
    <sheetView tabSelected="1" zoomScale="145" zoomScaleNormal="145" workbookViewId="0">
      <selection activeCell="F27" sqref="F27"/>
    </sheetView>
  </sheetViews>
  <sheetFormatPr defaultRowHeight="15" x14ac:dyDescent="0.25"/>
  <cols>
    <col min="1" max="1" width="6.7109375" customWidth="1"/>
    <col min="2" max="2" width="28.42578125" customWidth="1"/>
    <col min="3" max="3" width="11.28515625" customWidth="1"/>
    <col min="4" max="4" width="10.28515625" customWidth="1"/>
    <col min="5" max="5" width="11.85546875" customWidth="1"/>
    <col min="6" max="6" width="9.7109375" customWidth="1"/>
    <col min="9" max="9" width="9.5703125" customWidth="1"/>
    <col min="10" max="10" width="10.7109375" customWidth="1"/>
    <col min="11" max="11" width="8.5703125" customWidth="1"/>
    <col min="15" max="15" width="13.140625" customWidth="1"/>
  </cols>
  <sheetData>
    <row r="1" spans="2:14" ht="12.75" customHeight="1" x14ac:dyDescent="0.25">
      <c r="F1" s="3"/>
      <c r="G1" s="8"/>
      <c r="L1" s="3"/>
      <c r="M1" s="8"/>
      <c r="N1" s="1"/>
    </row>
    <row r="2" spans="2:14" ht="18" customHeight="1" x14ac:dyDescent="0.25">
      <c r="F2" s="3" t="s">
        <v>16</v>
      </c>
    </row>
    <row r="3" spans="2:14" ht="15.75" customHeight="1" x14ac:dyDescent="0.25">
      <c r="F3" s="3"/>
    </row>
    <row r="4" spans="2:14" ht="18.75" customHeight="1" x14ac:dyDescent="0.25">
      <c r="C4" s="24" t="s">
        <v>2</v>
      </c>
      <c r="D4" s="25"/>
      <c r="E4" s="17"/>
    </row>
    <row r="5" spans="2:14" ht="29.25" customHeight="1" x14ac:dyDescent="0.25">
      <c r="B5" s="27" t="s">
        <v>14</v>
      </c>
      <c r="C5" s="28"/>
      <c r="D5" s="28"/>
      <c r="E5" s="28"/>
      <c r="F5" s="28"/>
      <c r="G5" s="29"/>
    </row>
    <row r="6" spans="2:14" x14ac:dyDescent="0.25">
      <c r="B6" s="28"/>
      <c r="C6" s="28"/>
      <c r="D6" s="28"/>
      <c r="E6" s="28"/>
      <c r="F6" s="28"/>
      <c r="G6" s="29"/>
    </row>
    <row r="7" spans="2:14" x14ac:dyDescent="0.25">
      <c r="D7" s="9"/>
      <c r="E7" s="22" t="s">
        <v>25</v>
      </c>
    </row>
    <row r="8" spans="2:14" ht="15" customHeight="1" x14ac:dyDescent="0.25">
      <c r="B8" s="30" t="s">
        <v>0</v>
      </c>
      <c r="C8" s="32" t="s">
        <v>22</v>
      </c>
      <c r="D8" s="33"/>
      <c r="E8" s="36" t="s">
        <v>11</v>
      </c>
      <c r="F8" s="34" t="s">
        <v>10</v>
      </c>
      <c r="G8" s="34" t="s">
        <v>5</v>
      </c>
    </row>
    <row r="9" spans="2:14" ht="30" customHeight="1" x14ac:dyDescent="0.25">
      <c r="B9" s="31"/>
      <c r="C9" s="23" t="s">
        <v>8</v>
      </c>
      <c r="D9" s="23" t="s">
        <v>7</v>
      </c>
      <c r="E9" s="37"/>
      <c r="F9" s="35"/>
      <c r="G9" s="35"/>
    </row>
    <row r="10" spans="2:14" ht="33" x14ac:dyDescent="0.25">
      <c r="B10" s="12" t="s">
        <v>15</v>
      </c>
      <c r="C10" s="2"/>
      <c r="D10" s="2"/>
      <c r="E10" s="2"/>
      <c r="F10" s="2"/>
      <c r="G10" s="2"/>
    </row>
    <row r="11" spans="2:14" x14ac:dyDescent="0.25">
      <c r="B11" s="4" t="s">
        <v>23</v>
      </c>
      <c r="C11" s="19">
        <f>26.95*38/100*20</f>
        <v>204.82</v>
      </c>
      <c r="D11" s="19">
        <f>26.95*38/100*49</f>
        <v>501.80899999999997</v>
      </c>
      <c r="E11" s="5">
        <f>(26.95*38/100*10)+(4.6*38/8)</f>
        <v>124.25999999999999</v>
      </c>
      <c r="F11" s="2"/>
      <c r="G11" s="2"/>
    </row>
    <row r="12" spans="2:14" x14ac:dyDescent="0.25">
      <c r="B12" s="11" t="s">
        <v>24</v>
      </c>
      <c r="C12" s="20">
        <f>2.5*90/100*20</f>
        <v>45</v>
      </c>
      <c r="D12" s="20">
        <f>2.5*90/100*49</f>
        <v>110.25</v>
      </c>
      <c r="E12" s="20">
        <f>2.5*90/100*10</f>
        <v>22.5</v>
      </c>
      <c r="F12" s="20">
        <f>2.5*90/100*49</f>
        <v>110.25</v>
      </c>
      <c r="G12" s="5"/>
    </row>
    <row r="13" spans="2:14" x14ac:dyDescent="0.25">
      <c r="B13" s="2" t="s">
        <v>20</v>
      </c>
      <c r="C13" s="21" t="s">
        <v>21</v>
      </c>
      <c r="D13" s="21" t="s">
        <v>21</v>
      </c>
      <c r="E13" s="21" t="s">
        <v>21</v>
      </c>
      <c r="F13" s="21" t="s">
        <v>21</v>
      </c>
      <c r="G13" s="21" t="s">
        <v>21</v>
      </c>
    </row>
    <row r="14" spans="2:14" x14ac:dyDescent="0.25">
      <c r="B14" s="2" t="s">
        <v>18</v>
      </c>
      <c r="C14" s="5">
        <v>90.2</v>
      </c>
      <c r="D14" s="5">
        <v>90.2</v>
      </c>
      <c r="E14" s="5">
        <v>90.2</v>
      </c>
      <c r="F14" s="5">
        <v>90.2</v>
      </c>
      <c r="G14" s="5">
        <v>90.2</v>
      </c>
    </row>
    <row r="15" spans="2:14" x14ac:dyDescent="0.25">
      <c r="B15" s="2" t="s">
        <v>1</v>
      </c>
      <c r="C15" s="5">
        <f>C14*22%</f>
        <v>19.844000000000001</v>
      </c>
      <c r="D15" s="5">
        <f>D14*22%</f>
        <v>19.844000000000001</v>
      </c>
      <c r="E15" s="5">
        <f>E14*22%</f>
        <v>19.844000000000001</v>
      </c>
      <c r="F15" s="5">
        <f>F14*22%</f>
        <v>19.844000000000001</v>
      </c>
      <c r="G15" s="5">
        <f>G14*22%</f>
        <v>19.844000000000001</v>
      </c>
    </row>
    <row r="16" spans="2:14" x14ac:dyDescent="0.25">
      <c r="B16" s="2" t="s">
        <v>9</v>
      </c>
      <c r="C16" s="5">
        <f>C14*30%</f>
        <v>27.06</v>
      </c>
      <c r="D16" s="5">
        <f>D14*30%</f>
        <v>27.06</v>
      </c>
      <c r="E16" s="5">
        <f>E14*30%</f>
        <v>27.06</v>
      </c>
      <c r="F16" s="5">
        <f>F14*30%</f>
        <v>27.06</v>
      </c>
      <c r="G16" s="5">
        <f>G14*30%</f>
        <v>27.06</v>
      </c>
    </row>
    <row r="17" spans="2:7" x14ac:dyDescent="0.25">
      <c r="B17" s="2" t="s">
        <v>17</v>
      </c>
      <c r="C17" s="5">
        <v>85</v>
      </c>
      <c r="D17" s="5">
        <v>85</v>
      </c>
      <c r="E17" s="5">
        <v>85</v>
      </c>
      <c r="F17" s="5">
        <v>85</v>
      </c>
      <c r="G17" s="5"/>
    </row>
    <row r="18" spans="2:7" ht="29.25" x14ac:dyDescent="0.25">
      <c r="B18" s="7" t="s">
        <v>6</v>
      </c>
      <c r="C18" s="6">
        <f>SUM(C11:C17)</f>
        <v>471.92399999999998</v>
      </c>
      <c r="D18" s="6">
        <f>SUM(D11:D17)</f>
        <v>834.16300000000001</v>
      </c>
      <c r="E18" s="6">
        <f>SUM(E11:E17)</f>
        <v>368.86399999999998</v>
      </c>
      <c r="F18" s="6">
        <f>SUM(F11:F17)</f>
        <v>332.35399999999998</v>
      </c>
      <c r="G18" s="6">
        <f>SUM(G11:G17)</f>
        <v>137.10400000000001</v>
      </c>
    </row>
    <row r="19" spans="2:7" x14ac:dyDescent="0.25">
      <c r="B19" s="2" t="s">
        <v>19</v>
      </c>
      <c r="C19" s="5">
        <f>C18*20%</f>
        <v>94.384799999999998</v>
      </c>
      <c r="D19" s="5">
        <f>D18*20%</f>
        <v>166.83260000000001</v>
      </c>
      <c r="E19" s="5">
        <f>E18*20%</f>
        <v>73.772800000000004</v>
      </c>
      <c r="F19" s="5">
        <f>F18*20%</f>
        <v>66.470799999999997</v>
      </c>
      <c r="G19" s="5">
        <f>G18*20%</f>
        <v>27.420800000000003</v>
      </c>
    </row>
    <row r="20" spans="2:7" x14ac:dyDescent="0.25">
      <c r="B20" s="2" t="s">
        <v>3</v>
      </c>
      <c r="C20" s="5">
        <f>(C18+C19)*20%</f>
        <v>113.26176000000001</v>
      </c>
      <c r="D20" s="5">
        <f>(D18+D19)*20%</f>
        <v>200.19911999999999</v>
      </c>
      <c r="E20" s="5">
        <f>(E18+E19)*20%</f>
        <v>88.527360000000002</v>
      </c>
      <c r="F20" s="5">
        <f>(F18+F19)*20%</f>
        <v>79.764960000000002</v>
      </c>
      <c r="G20" s="5">
        <f>(G18+G19)*20%</f>
        <v>32.90496000000001</v>
      </c>
    </row>
    <row r="21" spans="2:7" x14ac:dyDescent="0.25">
      <c r="B21" s="2" t="s">
        <v>4</v>
      </c>
      <c r="C21" s="6">
        <f>SUM(C18:C20)</f>
        <v>679.57056</v>
      </c>
      <c r="D21" s="6">
        <f>SUM(D18:D20)</f>
        <v>1201.19472</v>
      </c>
      <c r="E21" s="6">
        <f t="shared" ref="E21" si="0">SUM(E18:E20)</f>
        <v>531.16416000000004</v>
      </c>
      <c r="F21" s="6">
        <f t="shared" ref="F21:G21" si="1">SUM(F18:F20)</f>
        <v>478.58975999999996</v>
      </c>
      <c r="G21" s="6">
        <f t="shared" si="1"/>
        <v>197.42976000000004</v>
      </c>
    </row>
    <row r="22" spans="2:7" x14ac:dyDescent="0.25">
      <c r="B22" s="13"/>
      <c r="C22" s="14"/>
      <c r="D22" s="14"/>
      <c r="E22" s="14"/>
      <c r="F22" s="14"/>
      <c r="G22" s="14"/>
    </row>
    <row r="23" spans="2:7" ht="39" customHeight="1" x14ac:dyDescent="0.25">
      <c r="B23" s="10" t="s">
        <v>12</v>
      </c>
      <c r="C23" s="15"/>
      <c r="D23" s="15"/>
      <c r="E23" s="18"/>
      <c r="F23" s="15" t="s">
        <v>26</v>
      </c>
      <c r="G23" s="15"/>
    </row>
    <row r="24" spans="2:7" ht="9.75" customHeight="1" x14ac:dyDescent="0.25">
      <c r="B24" s="10"/>
      <c r="C24" s="16"/>
      <c r="D24" s="16"/>
      <c r="E24" s="18"/>
      <c r="F24" s="16"/>
      <c r="G24" s="16"/>
    </row>
    <row r="25" spans="2:7" ht="15.75" x14ac:dyDescent="0.25">
      <c r="B25" s="15" t="s">
        <v>27</v>
      </c>
      <c r="C25" s="15"/>
      <c r="D25" s="15"/>
      <c r="E25" s="18"/>
      <c r="F25" s="26" t="s">
        <v>28</v>
      </c>
      <c r="G25" s="26"/>
    </row>
    <row r="26" spans="2:7" ht="7.5" customHeight="1" x14ac:dyDescent="0.25">
      <c r="B26" s="16"/>
      <c r="C26" s="16"/>
      <c r="D26" s="16"/>
      <c r="E26" s="18"/>
      <c r="F26" s="16"/>
      <c r="G26" s="16"/>
    </row>
    <row r="27" spans="2:7" ht="15.75" x14ac:dyDescent="0.25">
      <c r="B27" s="15" t="s">
        <v>13</v>
      </c>
      <c r="C27" s="15"/>
      <c r="D27" s="15"/>
      <c r="E27" s="18"/>
      <c r="F27" s="15" t="s">
        <v>29</v>
      </c>
      <c r="G27" s="15"/>
    </row>
  </sheetData>
  <mergeCells count="8">
    <mergeCell ref="C4:D4"/>
    <mergeCell ref="F25:G25"/>
    <mergeCell ref="B5:G6"/>
    <mergeCell ref="B8:B9"/>
    <mergeCell ref="C8:D8"/>
    <mergeCell ref="F8:F9"/>
    <mergeCell ref="G8:G9"/>
    <mergeCell ref="E8:E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SysUser</cp:lastModifiedBy>
  <cp:lastPrinted>2021-04-29T11:50:54Z</cp:lastPrinted>
  <dcterms:created xsi:type="dcterms:W3CDTF">2016-04-11T05:33:18Z</dcterms:created>
  <dcterms:modified xsi:type="dcterms:W3CDTF">2022-03-16T08:51:22Z</dcterms:modified>
</cp:coreProperties>
</file>