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3176" tabRatio="503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1" l="1"/>
  <c r="D11" i="1"/>
  <c r="C11" i="1"/>
  <c r="G10" i="1"/>
  <c r="D10" i="1"/>
  <c r="C10" i="1"/>
  <c r="G15" i="1" l="1"/>
  <c r="F15" i="1"/>
  <c r="E15" i="1"/>
  <c r="D15" i="1"/>
  <c r="C15" i="1"/>
  <c r="G14" i="1"/>
  <c r="G17" i="1" s="1"/>
  <c r="G19" i="1" s="1"/>
  <c r="F14" i="1"/>
  <c r="E14" i="1"/>
  <c r="D14" i="1"/>
  <c r="C14" i="1"/>
  <c r="C17" i="1" s="1"/>
  <c r="E17" i="1" l="1"/>
  <c r="E19" i="1" s="1"/>
  <c r="F17" i="1"/>
  <c r="F19" i="1" s="1"/>
  <c r="C19" i="1"/>
  <c r="D17" i="1"/>
  <c r="D19" i="1" s="1"/>
  <c r="D20" i="1" s="1"/>
  <c r="D21" i="1" s="1"/>
  <c r="D22" i="1" s="1"/>
  <c r="E20" i="1" l="1"/>
  <c r="E21" i="1" s="1"/>
  <c r="G20" i="1"/>
  <c r="G21" i="1" s="1"/>
  <c r="C20" i="1"/>
  <c r="C21" i="1" s="1"/>
  <c r="C22" i="1" s="1"/>
  <c r="F20" i="1"/>
  <c r="F21" i="1" s="1"/>
</calcChain>
</file>

<file path=xl/sharedStrings.xml><?xml version="1.0" encoding="utf-8"?>
<sst xmlns="http://schemas.openxmlformats.org/spreadsheetml/2006/main" count="32" uniqueCount="30">
  <si>
    <t>Марка автотранспорту</t>
  </si>
  <si>
    <t>З паливом</t>
  </si>
  <si>
    <t>Нарахування 22%</t>
  </si>
  <si>
    <t>РОЗРАХУНОК</t>
  </si>
  <si>
    <t>ПДВ 20%</t>
  </si>
  <si>
    <t>Вартість 1 маш./год.</t>
  </si>
  <si>
    <t>Простій (год)</t>
  </si>
  <si>
    <t>Всього собівартість              за 1 маш./год.</t>
  </si>
  <si>
    <t>По трасі (49)</t>
  </si>
  <si>
    <t>По місту(20)</t>
  </si>
  <si>
    <t>Накладні витрати 30%</t>
  </si>
  <si>
    <t>-</t>
  </si>
  <si>
    <t>Без палива</t>
  </si>
  <si>
    <t>Робота з обладнанням</t>
  </si>
  <si>
    <t>Директор КП ДМР "Благоустрій Дунаєвеччини"</t>
  </si>
  <si>
    <t>Економіст</t>
  </si>
  <si>
    <t>Спеціальний вантажний автопідйомник ГАЗ 3307 ВХ0957ВО</t>
  </si>
  <si>
    <t xml:space="preserve"> вартості роботи автотранспорту по КП ДМР "Благоустрій Дунаєвеччини"  за одну годину роботи </t>
  </si>
  <si>
    <t>Ремонтний фонд</t>
  </si>
  <si>
    <t>Гідравлічне масло</t>
  </si>
  <si>
    <t>Заробітна плата</t>
  </si>
  <si>
    <t>Рентабельність 20%</t>
  </si>
  <si>
    <t xml:space="preserve">Дизпаливо   </t>
  </si>
  <si>
    <t>Вартість 1 км (з ПДВ)</t>
  </si>
  <si>
    <t>Нижник В.С.</t>
  </si>
  <si>
    <t>Заступник гол. бухгалтер</t>
  </si>
  <si>
    <t>Їжак О.М.</t>
  </si>
  <si>
    <t>Барвінок А.В.</t>
  </si>
  <si>
    <t>Машинне масло (2,6х33)</t>
  </si>
  <si>
    <t>станом на березень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</si>
</sst>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/>
    <xf numFmtId="2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1" fillId="0" borderId="6" xfId="0" applyFont="1" applyBorder="1" applyAlignment="1"/>
    <xf numFmtId="49" fontId="1" fillId="0" borderId="1" xfId="0" applyNumberFormat="1" applyFont="1" applyBorder="1" applyAlignment="1">
      <alignment horizontal="center"/>
    </xf>
    <xf numFmtId="0" fontId="5" fillId="0" borderId="0" xfId="0" applyFont="1" applyAlignment="1">
      <alignment wrapText="1"/>
    </xf>
    <xf numFmtId="0" fontId="6" fillId="0" borderId="1" xfId="0" applyFont="1" applyBorder="1"/>
    <xf numFmtId="0" fontId="5" fillId="0" borderId="0" xfId="0" applyFont="1"/>
    <xf numFmtId="0" fontId="5" fillId="0" borderId="0" xfId="0" applyFont="1"/>
    <xf numFmtId="0" fontId="1" fillId="2" borderId="1" xfId="0" applyNumberFormat="1" applyFont="1" applyFill="1" applyBorder="1" applyAlignment="1">
      <alignment horizontal="right"/>
    </xf>
    <xf numFmtId="2" fontId="1" fillId="0" borderId="1" xfId="0" applyNumberFormat="1" applyFont="1" applyBorder="1" applyAlignment="1">
      <alignment horizontal="right" wrapText="1"/>
    </xf>
    <xf numFmtId="2" fontId="6" fillId="0" borderId="1" xfId="0" applyNumberFormat="1" applyFont="1" applyBorder="1"/>
    <xf numFmtId="2" fontId="7" fillId="0" borderId="1" xfId="0" applyNumberFormat="1" applyFont="1" applyBorder="1"/>
    <xf numFmtId="0" fontId="5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3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7"/>
  <sheetViews>
    <sheetView tabSelected="1" view="pageBreakPreview" zoomScaleNormal="100" zoomScaleSheetLayoutView="100" workbookViewId="0">
      <selection activeCell="F11" sqref="F10:F11"/>
    </sheetView>
  </sheetViews>
  <sheetFormatPr defaultRowHeight="14.4" x14ac:dyDescent="0.3"/>
  <cols>
    <col min="1" max="1" width="4.109375" customWidth="1"/>
    <col min="2" max="2" width="28.44140625" customWidth="1"/>
    <col min="3" max="3" width="11.33203125" customWidth="1"/>
    <col min="4" max="4" width="10.33203125" customWidth="1"/>
    <col min="5" max="5" width="9.5546875" customWidth="1"/>
    <col min="7" max="7" width="10.88671875" customWidth="1"/>
    <col min="8" max="8" width="11.5546875" customWidth="1"/>
    <col min="9" max="9" width="10.5546875" customWidth="1"/>
    <col min="10" max="10" width="10.6640625" customWidth="1"/>
    <col min="11" max="11" width="8.5546875" customWidth="1"/>
    <col min="15" max="15" width="13.109375" customWidth="1"/>
  </cols>
  <sheetData>
    <row r="1" spans="2:7" ht="28.5" customHeight="1" x14ac:dyDescent="0.3">
      <c r="E1" s="3"/>
    </row>
    <row r="2" spans="2:7" ht="27" customHeight="1" x14ac:dyDescent="0.25"/>
    <row r="3" spans="2:7" ht="29.25" customHeight="1" x14ac:dyDescent="0.3">
      <c r="C3" s="19" t="s">
        <v>3</v>
      </c>
      <c r="D3" s="20"/>
    </row>
    <row r="4" spans="2:7" x14ac:dyDescent="0.3">
      <c r="B4" s="21" t="s">
        <v>17</v>
      </c>
      <c r="C4" s="22"/>
      <c r="D4" s="22"/>
      <c r="E4" s="22"/>
      <c r="F4" s="23"/>
      <c r="G4" s="23"/>
    </row>
    <row r="5" spans="2:7" x14ac:dyDescent="0.3">
      <c r="B5" s="22"/>
      <c r="C5" s="22"/>
      <c r="D5" s="22"/>
      <c r="E5" s="22"/>
      <c r="F5" s="23"/>
      <c r="G5" s="23"/>
    </row>
    <row r="6" spans="2:7" x14ac:dyDescent="0.3">
      <c r="D6" s="8"/>
      <c r="E6" s="3"/>
      <c r="F6" t="s">
        <v>29</v>
      </c>
    </row>
    <row r="7" spans="2:7" x14ac:dyDescent="0.3">
      <c r="B7" s="24" t="s">
        <v>0</v>
      </c>
      <c r="C7" s="26" t="s">
        <v>1</v>
      </c>
      <c r="D7" s="27"/>
      <c r="E7" s="28" t="s">
        <v>12</v>
      </c>
      <c r="F7" s="28" t="s">
        <v>6</v>
      </c>
      <c r="G7" s="30" t="s">
        <v>13</v>
      </c>
    </row>
    <row r="8" spans="2:7" ht="28.2" x14ac:dyDescent="0.3">
      <c r="B8" s="25"/>
      <c r="C8" s="4" t="s">
        <v>9</v>
      </c>
      <c r="D8" s="4" t="s">
        <v>8</v>
      </c>
      <c r="E8" s="29"/>
      <c r="F8" s="29"/>
      <c r="G8" s="31"/>
    </row>
    <row r="9" spans="2:7" ht="42" x14ac:dyDescent="0.3">
      <c r="B9" s="7" t="s">
        <v>16</v>
      </c>
      <c r="C9" s="2"/>
      <c r="D9" s="2"/>
      <c r="E9" s="2"/>
      <c r="F9" s="2"/>
      <c r="G9" s="2"/>
    </row>
    <row r="10" spans="2:7" x14ac:dyDescent="0.3">
      <c r="B10" s="4" t="s">
        <v>22</v>
      </c>
      <c r="C10" s="15">
        <f>38*17.9/100*20</f>
        <v>136.04</v>
      </c>
      <c r="D10" s="15">
        <f>38*17.9/100*49</f>
        <v>333.298</v>
      </c>
      <c r="E10" s="2"/>
      <c r="F10" s="2"/>
      <c r="G10" s="2">
        <f>38*2</f>
        <v>76</v>
      </c>
    </row>
    <row r="11" spans="2:7" x14ac:dyDescent="0.3">
      <c r="B11" s="11" t="s">
        <v>28</v>
      </c>
      <c r="C11" s="16">
        <f>2.6*33/100*20</f>
        <v>17.16</v>
      </c>
      <c r="D11" s="16">
        <f>2.6*33/100*49</f>
        <v>42.042000000000002</v>
      </c>
      <c r="E11" s="16">
        <f>2.6*33/100*49</f>
        <v>42.042000000000002</v>
      </c>
      <c r="F11" s="2"/>
      <c r="G11" s="2"/>
    </row>
    <row r="12" spans="2:7" x14ac:dyDescent="0.3">
      <c r="B12" s="2" t="s">
        <v>19</v>
      </c>
      <c r="C12" s="9" t="s">
        <v>11</v>
      </c>
      <c r="D12" s="9" t="s">
        <v>11</v>
      </c>
      <c r="E12" s="9" t="s">
        <v>11</v>
      </c>
      <c r="F12" s="9"/>
      <c r="G12" s="14">
        <v>18.84</v>
      </c>
    </row>
    <row r="13" spans="2:7" x14ac:dyDescent="0.3">
      <c r="B13" s="2" t="s">
        <v>20</v>
      </c>
      <c r="C13" s="2">
        <v>87.11</v>
      </c>
      <c r="D13" s="2">
        <v>87.11</v>
      </c>
      <c r="E13" s="2">
        <v>87.11</v>
      </c>
      <c r="F13" s="2">
        <v>87.11</v>
      </c>
      <c r="G13" s="2">
        <v>87.11</v>
      </c>
    </row>
    <row r="14" spans="2:7" x14ac:dyDescent="0.3">
      <c r="B14" s="2" t="s">
        <v>2</v>
      </c>
      <c r="C14" s="5">
        <f>C13*22%</f>
        <v>19.164200000000001</v>
      </c>
      <c r="D14" s="5">
        <f>D13*22%</f>
        <v>19.164200000000001</v>
      </c>
      <c r="E14" s="5">
        <f>E13*22%</f>
        <v>19.164200000000001</v>
      </c>
      <c r="F14" s="5">
        <f>F13*22%</f>
        <v>19.164200000000001</v>
      </c>
      <c r="G14" s="5">
        <f>G13*22%</f>
        <v>19.164200000000001</v>
      </c>
    </row>
    <row r="15" spans="2:7" x14ac:dyDescent="0.3">
      <c r="B15" s="2" t="s">
        <v>10</v>
      </c>
      <c r="C15" s="5">
        <f>C13*30%</f>
        <v>26.132999999999999</v>
      </c>
      <c r="D15" s="5">
        <f>D13*30%</f>
        <v>26.132999999999999</v>
      </c>
      <c r="E15" s="5">
        <f>E13*30%</f>
        <v>26.132999999999999</v>
      </c>
      <c r="F15" s="5">
        <f>F13*30%</f>
        <v>26.132999999999999</v>
      </c>
      <c r="G15" s="5">
        <f>G13*30%</f>
        <v>26.132999999999999</v>
      </c>
    </row>
    <row r="16" spans="2:7" x14ac:dyDescent="0.3">
      <c r="B16" s="2" t="s">
        <v>18</v>
      </c>
      <c r="C16" s="5">
        <v>90</v>
      </c>
      <c r="D16" s="5">
        <v>90</v>
      </c>
      <c r="E16" s="5">
        <v>90</v>
      </c>
      <c r="F16" s="5"/>
      <c r="G16" s="5">
        <v>90</v>
      </c>
    </row>
    <row r="17" spans="2:7" ht="28.2" x14ac:dyDescent="0.3">
      <c r="B17" s="7" t="s">
        <v>7</v>
      </c>
      <c r="C17" s="6">
        <f>SUM(C10:C16)</f>
        <v>375.60719999999998</v>
      </c>
      <c r="D17" s="6">
        <f>SUM(D10:D16)</f>
        <v>597.74720000000002</v>
      </c>
      <c r="E17" s="6">
        <f>SUM(E10:E16)</f>
        <v>264.44920000000002</v>
      </c>
      <c r="F17" s="6">
        <f>SUM(F10:F16)</f>
        <v>132.40720000000002</v>
      </c>
      <c r="G17" s="6">
        <f>SUM(G10:G16)</f>
        <v>317.24720000000002</v>
      </c>
    </row>
    <row r="18" spans="2:7" ht="15" x14ac:dyDescent="0.25">
      <c r="B18" s="7"/>
      <c r="C18" s="6"/>
      <c r="D18" s="6"/>
      <c r="E18" s="6"/>
      <c r="F18" s="6"/>
      <c r="G18" s="6"/>
    </row>
    <row r="19" spans="2:7" x14ac:dyDescent="0.3">
      <c r="B19" s="2" t="s">
        <v>21</v>
      </c>
      <c r="C19" s="5">
        <f>C17*20%</f>
        <v>75.121439999999993</v>
      </c>
      <c r="D19" s="5">
        <f t="shared" ref="D19:G19" si="0">D17*20%</f>
        <v>119.54944</v>
      </c>
      <c r="E19" s="5">
        <f t="shared" si="0"/>
        <v>52.889840000000007</v>
      </c>
      <c r="F19" s="5">
        <f t="shared" si="0"/>
        <v>26.481440000000006</v>
      </c>
      <c r="G19" s="5">
        <f t="shared" si="0"/>
        <v>63.44944000000001</v>
      </c>
    </row>
    <row r="20" spans="2:7" x14ac:dyDescent="0.3">
      <c r="B20" s="2" t="s">
        <v>4</v>
      </c>
      <c r="C20" s="5">
        <f>(C17+C19)*20%</f>
        <v>90.145728000000005</v>
      </c>
      <c r="D20" s="5">
        <f>(D17+D19)*20%</f>
        <v>143.459328</v>
      </c>
      <c r="E20" s="5">
        <f>(E17+E19)*20%</f>
        <v>63.467808000000005</v>
      </c>
      <c r="F20" s="5">
        <f>(F17+F19)*20%</f>
        <v>31.777728000000003</v>
      </c>
      <c r="G20" s="5">
        <f>(G17+G19)*20%</f>
        <v>76.139328000000006</v>
      </c>
    </row>
    <row r="21" spans="2:7" x14ac:dyDescent="0.3">
      <c r="B21" s="2" t="s">
        <v>5</v>
      </c>
      <c r="C21" s="6">
        <f>SUM(C17:C20)</f>
        <v>540.874368</v>
      </c>
      <c r="D21" s="6">
        <f>SUM(D17:D20)</f>
        <v>860.75596800000005</v>
      </c>
      <c r="E21" s="6">
        <f t="shared" ref="E21:G21" si="1">SUM(E17:E20)</f>
        <v>380.806848</v>
      </c>
      <c r="F21" s="6">
        <f t="shared" si="1"/>
        <v>190.66636800000001</v>
      </c>
      <c r="G21" s="6">
        <f t="shared" si="1"/>
        <v>456.83596799999998</v>
      </c>
    </row>
    <row r="22" spans="2:7" x14ac:dyDescent="0.3">
      <c r="B22" s="2" t="s">
        <v>23</v>
      </c>
      <c r="C22" s="17">
        <f>C21/20</f>
        <v>27.043718399999999</v>
      </c>
      <c r="D22" s="17">
        <f>D21/49</f>
        <v>17.566448326530612</v>
      </c>
      <c r="E22" s="6"/>
      <c r="F22" s="6"/>
      <c r="G22" s="6"/>
    </row>
    <row r="23" spans="2:7" ht="46.8" x14ac:dyDescent="0.3">
      <c r="B23" s="10" t="s">
        <v>14</v>
      </c>
      <c r="C23" s="12"/>
      <c r="D23" s="12"/>
      <c r="E23" s="12" t="s">
        <v>24</v>
      </c>
      <c r="F23" s="12"/>
      <c r="G23" s="1"/>
    </row>
    <row r="24" spans="2:7" ht="15.6" x14ac:dyDescent="0.3">
      <c r="B24" s="10"/>
      <c r="C24" s="13"/>
      <c r="D24" s="13"/>
      <c r="E24" s="13"/>
      <c r="F24" s="13"/>
      <c r="G24" s="1"/>
    </row>
    <row r="25" spans="2:7" ht="15.6" x14ac:dyDescent="0.3">
      <c r="B25" s="12" t="s">
        <v>25</v>
      </c>
      <c r="C25" s="12"/>
      <c r="D25" s="12"/>
      <c r="E25" s="18" t="s">
        <v>26</v>
      </c>
      <c r="F25" s="18"/>
      <c r="G25" s="1"/>
    </row>
    <row r="26" spans="2:7" ht="15.6" x14ac:dyDescent="0.3">
      <c r="B26" s="13"/>
      <c r="C26" s="13"/>
      <c r="D26" s="13"/>
      <c r="E26" s="13"/>
      <c r="F26" s="13"/>
      <c r="G26" s="1"/>
    </row>
    <row r="27" spans="2:7" ht="15.6" x14ac:dyDescent="0.3">
      <c r="B27" s="12" t="s">
        <v>15</v>
      </c>
      <c r="C27" s="12"/>
      <c r="D27" s="12"/>
      <c r="E27" s="12" t="s">
        <v>27</v>
      </c>
      <c r="F27" s="12"/>
      <c r="G27" s="1"/>
    </row>
  </sheetData>
  <mergeCells count="8">
    <mergeCell ref="E25:F25"/>
    <mergeCell ref="C3:D3"/>
    <mergeCell ref="B4:G5"/>
    <mergeCell ref="B7:B8"/>
    <mergeCell ref="C7:D7"/>
    <mergeCell ref="E7:E8"/>
    <mergeCell ref="F7:F8"/>
    <mergeCell ref="G7:G8"/>
  </mergeCells>
  <pageMargins left="1" right="1" top="1" bottom="1" header="0.5" footer="0.5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2022-03-17T12:23:21Z</cp:lastPrinted>
  <dcterms:created xsi:type="dcterms:W3CDTF">2016-04-11T05:33:18Z</dcterms:created>
  <dcterms:modified xsi:type="dcterms:W3CDTF">2022-03-17T12:23:24Z</dcterms:modified>
</cp:coreProperties>
</file>