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F13" i="1"/>
  <c r="E13" i="1"/>
  <c r="D13" i="1"/>
  <c r="C13" i="1"/>
  <c r="F12" i="1"/>
  <c r="E12" i="1"/>
  <c r="D12" i="1"/>
  <c r="C12" i="1"/>
  <c r="D17" i="1" l="1"/>
  <c r="E17" i="1"/>
  <c r="F17" i="1"/>
  <c r="G17" i="1"/>
  <c r="H17" i="1"/>
  <c r="D16" i="1"/>
  <c r="E16" i="1"/>
  <c r="E19" i="1" s="1"/>
  <c r="F16" i="1"/>
  <c r="F19" i="1" s="1"/>
  <c r="G16" i="1"/>
  <c r="H16" i="1"/>
  <c r="H19" i="1" l="1"/>
  <c r="H21" i="1" s="1"/>
  <c r="H22" i="1" s="1"/>
  <c r="H23" i="1" s="1"/>
  <c r="G19" i="1"/>
  <c r="G21" i="1" s="1"/>
  <c r="G22" i="1" s="1"/>
  <c r="F21" i="1"/>
  <c r="E21" i="1"/>
  <c r="E22" i="1" s="1"/>
  <c r="E23" i="1" s="1"/>
  <c r="D19" i="1"/>
  <c r="D21" i="1" l="1"/>
  <c r="G23" i="1"/>
  <c r="F22" i="1"/>
  <c r="F23" i="1" s="1"/>
  <c r="C17" i="1"/>
  <c r="C16" i="1"/>
  <c r="D22" i="1" l="1"/>
  <c r="D23" i="1" s="1"/>
  <c r="C19" i="1"/>
  <c r="C21" i="1" s="1"/>
  <c r="C22" i="1" l="1"/>
  <c r="C23" i="1" s="1"/>
</calcChain>
</file>

<file path=xl/sharedStrings.xml><?xml version="1.0" encoding="utf-8"?>
<sst xmlns="http://schemas.openxmlformats.org/spreadsheetml/2006/main" count="30" uniqueCount="28">
  <si>
    <t>РОЗРАХУНОК</t>
  </si>
  <si>
    <t>Марка автотранспорту</t>
  </si>
  <si>
    <t>Без палива</t>
  </si>
  <si>
    <t>Простій (год)</t>
  </si>
  <si>
    <t>По місту(20)</t>
  </si>
  <si>
    <t>По трасі (49)</t>
  </si>
  <si>
    <t>Нарахування 22%</t>
  </si>
  <si>
    <t>Накладні витрати 30%</t>
  </si>
  <si>
    <t xml:space="preserve">Амортизація </t>
  </si>
  <si>
    <t>Всього собівартість              за 1 маш./год.</t>
  </si>
  <si>
    <t>ПДВ 20%</t>
  </si>
  <si>
    <t>Вартість 1 маш./год.</t>
  </si>
  <si>
    <t>Директор КП ДМР "Благоустрій Дунаєвеччини"</t>
  </si>
  <si>
    <t>Ремонтний фонд</t>
  </si>
  <si>
    <t xml:space="preserve"> вартості роботи автотранспорту по КП ДМР "Благоустрій Дунаєвеччини"  за одну годину роботи </t>
  </si>
  <si>
    <t>Заробітна плата</t>
  </si>
  <si>
    <t>МАЗ 6501   (ВХ 8657 СА,  ВХ 8680 СА)</t>
  </si>
  <si>
    <t>Рентабельність 20%</t>
  </si>
  <si>
    <t>З паливом 36 л</t>
  </si>
  <si>
    <t xml:space="preserve"> З паливом з МДК 74 л</t>
  </si>
  <si>
    <t xml:space="preserve">Дизпаливо  </t>
  </si>
  <si>
    <t>Економіст</t>
  </si>
  <si>
    <t>Машинне масло (2,9х90)</t>
  </si>
  <si>
    <t>станом на березень 2022</t>
  </si>
  <si>
    <t>Нижник В.С.</t>
  </si>
  <si>
    <t>Заступник гол. Бухгалтера</t>
  </si>
  <si>
    <t>Їжак О.М.</t>
  </si>
  <si>
    <t>Барвінок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</si>
</sst>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 applyAlignment="1"/>
    <xf numFmtId="0" fontId="1" fillId="0" borderId="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1" fillId="0" borderId="6" xfId="0" applyFont="1" applyBorder="1"/>
    <xf numFmtId="0" fontId="3" fillId="0" borderId="6" xfId="0" applyFont="1" applyBorder="1"/>
    <xf numFmtId="2" fontId="1" fillId="0" borderId="6" xfId="0" applyNumberFormat="1" applyFont="1" applyBorder="1"/>
    <xf numFmtId="2" fontId="2" fillId="0" borderId="6" xfId="0" applyNumberFormat="1" applyFont="1" applyBorder="1"/>
    <xf numFmtId="0" fontId="4" fillId="0" borderId="0" xfId="0" applyFont="1" applyAlignment="1">
      <alignment wrapText="1"/>
    </xf>
    <xf numFmtId="0" fontId="4" fillId="0" borderId="0" xfId="0" applyFont="1"/>
    <xf numFmtId="2" fontId="1" fillId="0" borderId="6" xfId="0" applyNumberFormat="1" applyFont="1" applyBorder="1" applyAlignment="1">
      <alignment horizontal="right" wrapText="1"/>
    </xf>
    <xf numFmtId="2" fontId="3" fillId="0" borderId="6" xfId="0" applyNumberFormat="1" applyFont="1" applyBorder="1"/>
    <xf numFmtId="0" fontId="1" fillId="0" borderId="6" xfId="0" applyNumberFormat="1" applyFont="1" applyBorder="1" applyAlignment="1">
      <alignment horizontal="right"/>
    </xf>
    <xf numFmtId="0" fontId="4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1" fillId="0" borderId="0" xfId="0" applyFont="1" applyBorder="1" applyAlignme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2" xfId="0" applyFont="1" applyBorder="1" applyAlignment="1"/>
    <xf numFmtId="0" fontId="1" fillId="0" borderId="5" xfId="0" applyFont="1" applyBorder="1" applyAlignmen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0" fillId="0" borderId="5" xfId="0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8"/>
  <sheetViews>
    <sheetView tabSelected="1" workbookViewId="0">
      <selection activeCell="F2" sqref="F2:H2"/>
    </sheetView>
  </sheetViews>
  <sheetFormatPr defaultRowHeight="14.4" x14ac:dyDescent="0.3"/>
  <cols>
    <col min="1" max="1" width="2.88671875" customWidth="1"/>
    <col min="2" max="2" width="26.33203125" customWidth="1"/>
    <col min="4" max="4" width="8.6640625" customWidth="1"/>
    <col min="5" max="5" width="10.109375" customWidth="1"/>
    <col min="6" max="6" width="9.44140625" customWidth="1"/>
  </cols>
  <sheetData>
    <row r="2" spans="2:8" x14ac:dyDescent="0.3">
      <c r="F2" s="19"/>
      <c r="G2" s="19"/>
      <c r="H2" s="19"/>
    </row>
    <row r="5" spans="2:8" x14ac:dyDescent="0.3">
      <c r="C5" s="19" t="s">
        <v>0</v>
      </c>
      <c r="D5" s="21"/>
      <c r="E5" s="16"/>
      <c r="F5" s="16"/>
    </row>
    <row r="6" spans="2:8" ht="15" customHeight="1" x14ac:dyDescent="0.3">
      <c r="B6" s="22" t="s">
        <v>14</v>
      </c>
      <c r="C6" s="23"/>
      <c r="D6" s="23"/>
      <c r="E6" s="23"/>
      <c r="F6" s="23"/>
      <c r="G6" s="23"/>
      <c r="H6" s="24"/>
    </row>
    <row r="7" spans="2:8" x14ac:dyDescent="0.3">
      <c r="B7" s="23"/>
      <c r="C7" s="23"/>
      <c r="D7" s="23"/>
      <c r="E7" s="23"/>
      <c r="F7" s="23"/>
      <c r="G7" s="23"/>
      <c r="H7" s="24"/>
    </row>
    <row r="8" spans="2:8" x14ac:dyDescent="0.3">
      <c r="D8" s="2"/>
      <c r="E8" s="17"/>
      <c r="F8" s="17" t="s">
        <v>23</v>
      </c>
      <c r="G8" s="1"/>
    </row>
    <row r="9" spans="2:8" ht="33" customHeight="1" x14ac:dyDescent="0.3">
      <c r="B9" s="25" t="s">
        <v>1</v>
      </c>
      <c r="C9" s="27" t="s">
        <v>18</v>
      </c>
      <c r="D9" s="28"/>
      <c r="E9" s="31" t="s">
        <v>19</v>
      </c>
      <c r="F9" s="32"/>
      <c r="G9" s="29" t="s">
        <v>2</v>
      </c>
      <c r="H9" s="29" t="s">
        <v>3</v>
      </c>
    </row>
    <row r="10" spans="2:8" ht="28.2" x14ac:dyDescent="0.3">
      <c r="B10" s="26"/>
      <c r="C10" s="3" t="s">
        <v>4</v>
      </c>
      <c r="D10" s="3" t="s">
        <v>5</v>
      </c>
      <c r="E10" s="3" t="s">
        <v>4</v>
      </c>
      <c r="F10" s="3" t="s">
        <v>5</v>
      </c>
      <c r="G10" s="30"/>
      <c r="H10" s="30"/>
    </row>
    <row r="11" spans="2:8" ht="36.75" customHeight="1" x14ac:dyDescent="0.3">
      <c r="B11" s="4" t="s">
        <v>16</v>
      </c>
      <c r="C11" s="5"/>
      <c r="D11" s="5"/>
      <c r="E11" s="5"/>
      <c r="F11" s="5"/>
      <c r="G11" s="5"/>
      <c r="H11" s="5"/>
    </row>
    <row r="12" spans="2:8" ht="27.75" customHeight="1" x14ac:dyDescent="0.3">
      <c r="B12" s="3" t="s">
        <v>20</v>
      </c>
      <c r="C12" s="11">
        <f>(36*38/100)*20</f>
        <v>273.60000000000002</v>
      </c>
      <c r="D12" s="11">
        <f>(36*38/100)*49</f>
        <v>670.31999999999994</v>
      </c>
      <c r="E12" s="11">
        <f>(74*38/100)*20</f>
        <v>562.4</v>
      </c>
      <c r="F12" s="11">
        <f>(74*38/100)*49</f>
        <v>1377.88</v>
      </c>
      <c r="G12" s="5"/>
      <c r="H12" s="5"/>
    </row>
    <row r="13" spans="2:8" x14ac:dyDescent="0.3">
      <c r="B13" s="6" t="s">
        <v>22</v>
      </c>
      <c r="C13" s="12">
        <f>(2.9*90/100)*20</f>
        <v>52.199999999999996</v>
      </c>
      <c r="D13" s="12">
        <f>(2.9*90/100)*49</f>
        <v>127.89</v>
      </c>
      <c r="E13" s="12">
        <f>(2.9*90/100)*20</f>
        <v>52.199999999999996</v>
      </c>
      <c r="F13" s="12">
        <f>(2.9*90/100)*49</f>
        <v>127.89</v>
      </c>
      <c r="G13" s="12">
        <f>(2.9*90/100)*49</f>
        <v>127.89</v>
      </c>
      <c r="H13" s="5"/>
    </row>
    <row r="14" spans="2:8" x14ac:dyDescent="0.3">
      <c r="B14" s="5" t="s">
        <v>8</v>
      </c>
      <c r="C14" s="13">
        <v>90.66</v>
      </c>
      <c r="D14" s="13">
        <v>90.66</v>
      </c>
      <c r="E14" s="13">
        <v>90.66</v>
      </c>
      <c r="F14" s="13">
        <v>90.66</v>
      </c>
      <c r="G14" s="13">
        <v>90.66</v>
      </c>
      <c r="H14" s="13">
        <v>90.66</v>
      </c>
    </row>
    <row r="15" spans="2:8" ht="15" customHeight="1" x14ac:dyDescent="0.3">
      <c r="B15" s="5" t="s">
        <v>15</v>
      </c>
      <c r="C15" s="5">
        <v>96.27</v>
      </c>
      <c r="D15" s="5">
        <v>96.27</v>
      </c>
      <c r="E15" s="5">
        <v>96.27</v>
      </c>
      <c r="F15" s="5">
        <v>96.27</v>
      </c>
      <c r="G15" s="5">
        <v>96.27</v>
      </c>
      <c r="H15" s="5">
        <v>96.27</v>
      </c>
    </row>
    <row r="16" spans="2:8" x14ac:dyDescent="0.3">
      <c r="B16" s="5" t="s">
        <v>6</v>
      </c>
      <c r="C16" s="7">
        <f>C15*22%</f>
        <v>21.179399999999998</v>
      </c>
      <c r="D16" s="7">
        <f t="shared" ref="D16:H16" si="0">D15*22%</f>
        <v>21.179399999999998</v>
      </c>
      <c r="E16" s="7">
        <f t="shared" si="0"/>
        <v>21.179399999999998</v>
      </c>
      <c r="F16" s="7">
        <f t="shared" si="0"/>
        <v>21.179399999999998</v>
      </c>
      <c r="G16" s="7">
        <f t="shared" si="0"/>
        <v>21.179399999999998</v>
      </c>
      <c r="H16" s="7">
        <f t="shared" si="0"/>
        <v>21.179399999999998</v>
      </c>
    </row>
    <row r="17" spans="2:8" x14ac:dyDescent="0.3">
      <c r="B17" s="5" t="s">
        <v>7</v>
      </c>
      <c r="C17" s="7">
        <f>C15*30%</f>
        <v>28.880999999999997</v>
      </c>
      <c r="D17" s="7">
        <f t="shared" ref="D17:H17" si="1">D15*30%</f>
        <v>28.880999999999997</v>
      </c>
      <c r="E17" s="7">
        <f t="shared" si="1"/>
        <v>28.880999999999997</v>
      </c>
      <c r="F17" s="7">
        <f t="shared" si="1"/>
        <v>28.880999999999997</v>
      </c>
      <c r="G17" s="7">
        <f t="shared" si="1"/>
        <v>28.880999999999997</v>
      </c>
      <c r="H17" s="7">
        <f t="shared" si="1"/>
        <v>28.880999999999997</v>
      </c>
    </row>
    <row r="18" spans="2:8" ht="15" customHeight="1" x14ac:dyDescent="0.3">
      <c r="B18" s="5" t="s">
        <v>13</v>
      </c>
      <c r="C18" s="7">
        <v>100</v>
      </c>
      <c r="D18" s="7">
        <v>100</v>
      </c>
      <c r="E18" s="7">
        <v>135</v>
      </c>
      <c r="F18" s="7">
        <v>135</v>
      </c>
      <c r="G18" s="7">
        <v>135</v>
      </c>
      <c r="H18" s="7"/>
    </row>
    <row r="19" spans="2:8" ht="33.75" customHeight="1" x14ac:dyDescent="0.3">
      <c r="B19" s="4" t="s">
        <v>9</v>
      </c>
      <c r="C19" s="8">
        <f>SUM(C12:C18)</f>
        <v>662.79039999999998</v>
      </c>
      <c r="D19" s="8">
        <f t="shared" ref="D19:H19" si="2">SUM(D12:D18)</f>
        <v>1135.2003999999999</v>
      </c>
      <c r="E19" s="8">
        <f t="shared" si="2"/>
        <v>986.59039999999993</v>
      </c>
      <c r="F19" s="8">
        <f t="shared" si="2"/>
        <v>1877.7604000000003</v>
      </c>
      <c r="G19" s="8">
        <f t="shared" si="2"/>
        <v>499.88039999999995</v>
      </c>
      <c r="H19" s="8">
        <f t="shared" si="2"/>
        <v>236.99039999999999</v>
      </c>
    </row>
    <row r="20" spans="2:8" x14ac:dyDescent="0.3">
      <c r="B20" s="4"/>
      <c r="C20" s="8"/>
      <c r="D20" s="8"/>
      <c r="E20" s="8"/>
      <c r="F20" s="8"/>
      <c r="G20" s="8"/>
      <c r="H20" s="8"/>
    </row>
    <row r="21" spans="2:8" x14ac:dyDescent="0.3">
      <c r="B21" s="5" t="s">
        <v>17</v>
      </c>
      <c r="C21" s="7">
        <f>C19*20%</f>
        <v>132.55807999999999</v>
      </c>
      <c r="D21" s="7">
        <f t="shared" ref="D21:H21" si="3">D19*20%</f>
        <v>227.04007999999999</v>
      </c>
      <c r="E21" s="7">
        <f t="shared" si="3"/>
        <v>197.31808000000001</v>
      </c>
      <c r="F21" s="7">
        <f t="shared" si="3"/>
        <v>375.5520800000001</v>
      </c>
      <c r="G21" s="7">
        <f t="shared" si="3"/>
        <v>99.976079999999996</v>
      </c>
      <c r="H21" s="7">
        <f t="shared" si="3"/>
        <v>47.39808</v>
      </c>
    </row>
    <row r="22" spans="2:8" x14ac:dyDescent="0.3">
      <c r="B22" s="5" t="s">
        <v>10</v>
      </c>
      <c r="C22" s="7">
        <f>(C19+C21)*20%</f>
        <v>159.06969600000002</v>
      </c>
      <c r="D22" s="7">
        <f t="shared" ref="D22:H22" si="4">(D19+D21)*20%</f>
        <v>272.44809600000002</v>
      </c>
      <c r="E22" s="7">
        <f t="shared" si="4"/>
        <v>236.78169600000001</v>
      </c>
      <c r="F22" s="7">
        <f t="shared" si="4"/>
        <v>450.66249600000015</v>
      </c>
      <c r="G22" s="7">
        <f t="shared" si="4"/>
        <v>119.971296</v>
      </c>
      <c r="H22" s="7">
        <f t="shared" si="4"/>
        <v>56.877696000000007</v>
      </c>
    </row>
    <row r="23" spans="2:8" x14ac:dyDescent="0.3">
      <c r="B23" s="5" t="s">
        <v>11</v>
      </c>
      <c r="C23" s="8">
        <f>SUM(C19:C22)</f>
        <v>954.41817600000002</v>
      </c>
      <c r="D23" s="8">
        <f t="shared" ref="D23:H23" si="5">SUM(D19:D22)</f>
        <v>1634.688576</v>
      </c>
      <c r="E23" s="8">
        <f t="shared" si="5"/>
        <v>1420.6901760000001</v>
      </c>
      <c r="F23" s="8">
        <f t="shared" si="5"/>
        <v>2703.9749760000004</v>
      </c>
      <c r="G23" s="8">
        <f t="shared" si="5"/>
        <v>719.82777599999986</v>
      </c>
      <c r="H23" s="8">
        <f t="shared" si="5"/>
        <v>341.26617600000003</v>
      </c>
    </row>
    <row r="24" spans="2:8" ht="48" customHeight="1" x14ac:dyDescent="0.3">
      <c r="B24" s="9" t="s">
        <v>12</v>
      </c>
      <c r="C24" s="10"/>
      <c r="D24" s="10"/>
      <c r="E24" s="15"/>
      <c r="F24" s="15"/>
      <c r="G24" s="33" t="s">
        <v>24</v>
      </c>
      <c r="H24" s="33"/>
    </row>
    <row r="25" spans="2:8" ht="15.6" x14ac:dyDescent="0.3">
      <c r="B25" s="10"/>
      <c r="C25" s="10"/>
      <c r="D25" s="10"/>
      <c r="E25" s="15"/>
      <c r="F25" s="15"/>
      <c r="G25" s="20"/>
      <c r="H25" s="20"/>
    </row>
    <row r="26" spans="2:8" ht="15.6" x14ac:dyDescent="0.3">
      <c r="B26" s="14" t="s">
        <v>25</v>
      </c>
      <c r="C26" s="14"/>
      <c r="D26" s="14"/>
      <c r="E26" s="15"/>
      <c r="F26" s="15"/>
      <c r="G26" s="18" t="s">
        <v>26</v>
      </c>
      <c r="H26" s="18"/>
    </row>
    <row r="27" spans="2:8" ht="15.6" x14ac:dyDescent="0.3">
      <c r="B27" s="14"/>
      <c r="C27" s="14"/>
      <c r="D27" s="14"/>
      <c r="E27" s="15"/>
      <c r="F27" s="15"/>
      <c r="G27" s="14"/>
      <c r="H27" s="14"/>
    </row>
    <row r="28" spans="2:8" ht="15.6" x14ac:dyDescent="0.3">
      <c r="B28" s="10" t="s">
        <v>21</v>
      </c>
      <c r="C28" s="10"/>
      <c r="D28" s="10"/>
      <c r="E28" s="15"/>
      <c r="F28" s="15"/>
      <c r="G28" s="18" t="s">
        <v>27</v>
      </c>
      <c r="H28" s="18"/>
    </row>
  </sheetData>
  <mergeCells count="12">
    <mergeCell ref="G26:H26"/>
    <mergeCell ref="G28:H28"/>
    <mergeCell ref="F2:H2"/>
    <mergeCell ref="G25:H25"/>
    <mergeCell ref="C5:D5"/>
    <mergeCell ref="B6:H7"/>
    <mergeCell ref="B9:B10"/>
    <mergeCell ref="C9:D9"/>
    <mergeCell ref="G9:G10"/>
    <mergeCell ref="H9:H10"/>
    <mergeCell ref="E9:F9"/>
    <mergeCell ref="G24:H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2022-03-17T12:30:32Z</dcterms:modified>
</cp:coreProperties>
</file>