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40" windowHeight="1317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1" i="1" l="1"/>
  <c r="F11" i="1"/>
  <c r="E11" i="1"/>
  <c r="D11" i="1"/>
  <c r="C11" i="1"/>
  <c r="F10" i="1"/>
  <c r="E10" i="1"/>
  <c r="D10" i="1"/>
  <c r="C10" i="1"/>
  <c r="F14" i="1" l="1"/>
  <c r="F13" i="1"/>
  <c r="D14" i="1"/>
  <c r="D13" i="1"/>
  <c r="D16" i="1" l="1"/>
  <c r="D17" i="1" s="1"/>
  <c r="F16" i="1"/>
  <c r="F17" i="1" s="1"/>
  <c r="D18" i="1" l="1"/>
  <c r="D19" i="1" s="1"/>
  <c r="F18" i="1"/>
  <c r="F19" i="1" s="1"/>
  <c r="H14" i="1"/>
  <c r="G14" i="1"/>
  <c r="E14" i="1"/>
  <c r="C14" i="1"/>
  <c r="H13" i="1"/>
  <c r="H16" i="1" s="1"/>
  <c r="H17" i="1" s="1"/>
  <c r="G13" i="1"/>
  <c r="G16" i="1" s="1"/>
  <c r="G17" i="1" s="1"/>
  <c r="E13" i="1"/>
  <c r="E16" i="1" s="1"/>
  <c r="C13" i="1"/>
  <c r="C16" i="1" s="1"/>
  <c r="E17" i="1" l="1"/>
  <c r="E18" i="1" s="1"/>
  <c r="C17" i="1"/>
  <c r="G18" i="1"/>
  <c r="H18" i="1"/>
  <c r="E19" i="1" l="1"/>
  <c r="H19" i="1"/>
  <c r="G19" i="1"/>
  <c r="C18" i="1"/>
  <c r="C19" i="1" s="1"/>
</calcChain>
</file>

<file path=xl/sharedStrings.xml><?xml version="1.0" encoding="utf-8"?>
<sst xmlns="http://schemas.openxmlformats.org/spreadsheetml/2006/main" count="30" uniqueCount="28">
  <si>
    <t>Марка автотранспорту</t>
  </si>
  <si>
    <t>З паливом</t>
  </si>
  <si>
    <t>По місту</t>
  </si>
  <si>
    <t>Без палива</t>
  </si>
  <si>
    <t>Нарахування 22%</t>
  </si>
  <si>
    <t>РОЗРАХУНОК</t>
  </si>
  <si>
    <t>ПДВ 20%</t>
  </si>
  <si>
    <t>Вартість 1 маш./год.</t>
  </si>
  <si>
    <t>Простій (год)</t>
  </si>
  <si>
    <t>Всього собівартість                                 за 1 маш./год.</t>
  </si>
  <si>
    <t>Накладні витрати 30%</t>
  </si>
  <si>
    <t>По трасі</t>
  </si>
  <si>
    <t>Директор КП ДМР "Благоустрій Дунаєвеччини"</t>
  </si>
  <si>
    <t>Економіст</t>
  </si>
  <si>
    <t xml:space="preserve"> вартості роботи автотранспорту по КП ДМР "Благоустрій Дунаєвеччини" за одну годину роботи </t>
  </si>
  <si>
    <t xml:space="preserve">Автопідйомник-с ГАЗ 5204 №ВХ3072АН </t>
  </si>
  <si>
    <t>Ремонтний фонд</t>
  </si>
  <si>
    <t xml:space="preserve">Заробітна плата </t>
  </si>
  <si>
    <t>Рентабельність 20%</t>
  </si>
  <si>
    <t>Газ</t>
  </si>
  <si>
    <t>Бензин</t>
  </si>
  <si>
    <t>Газ/бензин (28,3 х 40/38 грн.)</t>
  </si>
  <si>
    <t>Машинне масло (0,75 х 33)</t>
  </si>
  <si>
    <t>станом на березень 2022</t>
  </si>
  <si>
    <t>Нижник В.С.</t>
  </si>
  <si>
    <t>Заступник гол. бухгалтера</t>
  </si>
  <si>
    <t>Їжак О.М.</t>
  </si>
  <si>
    <t>Барвінок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</si>
</sst>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/>
    <xf numFmtId="0" fontId="2" fillId="0" borderId="1" xfId="0" applyFont="1" applyBorder="1"/>
    <xf numFmtId="0" fontId="2" fillId="0" borderId="4" xfId="0" applyFont="1" applyBorder="1"/>
    <xf numFmtId="0" fontId="2" fillId="0" borderId="1" xfId="0" applyFont="1" applyBorder="1" applyAlignment="1">
      <alignment wrapText="1"/>
    </xf>
    <xf numFmtId="2" fontId="2" fillId="0" borderId="1" xfId="0" applyNumberFormat="1" applyFont="1" applyBorder="1" applyAlignment="1">
      <alignment horizontal="right" wrapText="1"/>
    </xf>
    <xf numFmtId="2" fontId="2" fillId="0" borderId="1" xfId="0" applyNumberFormat="1" applyFont="1" applyBorder="1"/>
    <xf numFmtId="0" fontId="3" fillId="0" borderId="1" xfId="0" applyFont="1" applyBorder="1"/>
    <xf numFmtId="2" fontId="3" fillId="0" borderId="1" xfId="0" applyNumberFormat="1" applyFont="1" applyBorder="1"/>
    <xf numFmtId="0" fontId="3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1" fillId="0" borderId="0" xfId="0" applyFont="1"/>
    <xf numFmtId="0" fontId="4" fillId="0" borderId="0" xfId="0" applyFont="1"/>
    <xf numFmtId="0" fontId="4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3" fillId="0" borderId="0" xfId="0" applyFont="1" applyBorder="1"/>
    <xf numFmtId="2" fontId="3" fillId="0" borderId="0" xfId="0" applyNumberFormat="1" applyFont="1" applyBorder="1"/>
    <xf numFmtId="0" fontId="2" fillId="0" borderId="1" xfId="0" applyFont="1" applyBorder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5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2" fontId="1" fillId="0" borderId="1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5"/>
  <sheetViews>
    <sheetView tabSelected="1" zoomScale="160" zoomScaleNormal="160" workbookViewId="0">
      <selection activeCell="G1" sqref="G1:I1"/>
    </sheetView>
  </sheetViews>
  <sheetFormatPr defaultRowHeight="14.4" x14ac:dyDescent="0.3"/>
  <cols>
    <col min="1" max="1" width="6.6640625" customWidth="1"/>
    <col min="2" max="2" width="28.44140625" customWidth="1"/>
    <col min="3" max="3" width="9" customWidth="1"/>
    <col min="4" max="4" width="9.33203125" customWidth="1"/>
    <col min="5" max="5" width="9.109375" customWidth="1"/>
    <col min="6" max="6" width="9.5546875" customWidth="1"/>
    <col min="7" max="7" width="9.109375" customWidth="1"/>
    <col min="8" max="8" width="9.88671875" customWidth="1"/>
    <col min="10" max="11" width="4.33203125" customWidth="1"/>
    <col min="12" max="12" width="27.5546875" customWidth="1"/>
    <col min="16" max="16" width="10.33203125" customWidth="1"/>
  </cols>
  <sheetData>
    <row r="1" spans="2:8" ht="28.5" customHeight="1" x14ac:dyDescent="0.3">
      <c r="G1" s="11"/>
    </row>
    <row r="2" spans="2:8" ht="15" customHeight="1" x14ac:dyDescent="0.25">
      <c r="G2" s="11"/>
    </row>
    <row r="3" spans="2:8" ht="19.5" customHeight="1" x14ac:dyDescent="0.3">
      <c r="C3" s="20" t="s">
        <v>5</v>
      </c>
      <c r="D3" s="20"/>
      <c r="E3" s="21"/>
      <c r="F3" s="15"/>
    </row>
    <row r="4" spans="2:8" ht="29.25" customHeight="1" x14ac:dyDescent="0.3">
      <c r="B4" s="22" t="s">
        <v>14</v>
      </c>
      <c r="C4" s="23"/>
      <c r="D4" s="23"/>
      <c r="E4" s="23"/>
      <c r="F4" s="23"/>
      <c r="G4" s="23"/>
      <c r="H4" s="23"/>
    </row>
    <row r="5" spans="2:8" x14ac:dyDescent="0.3">
      <c r="B5" s="23"/>
      <c r="C5" s="23"/>
      <c r="D5" s="23"/>
      <c r="E5" s="23"/>
      <c r="F5" s="23"/>
      <c r="G5" s="23"/>
      <c r="H5" s="23"/>
    </row>
    <row r="6" spans="2:8" x14ac:dyDescent="0.3">
      <c r="E6" s="24" t="s">
        <v>23</v>
      </c>
      <c r="F6" s="24"/>
      <c r="G6" s="24"/>
    </row>
    <row r="7" spans="2:8" ht="15" customHeight="1" x14ac:dyDescent="0.3">
      <c r="B7" s="25" t="s">
        <v>0</v>
      </c>
      <c r="C7" s="27" t="s">
        <v>1</v>
      </c>
      <c r="D7" s="27"/>
      <c r="E7" s="27"/>
      <c r="F7" s="27"/>
      <c r="G7" s="27" t="s">
        <v>3</v>
      </c>
      <c r="H7" s="27" t="s">
        <v>8</v>
      </c>
    </row>
    <row r="8" spans="2:8" x14ac:dyDescent="0.3">
      <c r="B8" s="26"/>
      <c r="C8" s="27" t="s">
        <v>2</v>
      </c>
      <c r="D8" s="27"/>
      <c r="E8" s="27" t="s">
        <v>11</v>
      </c>
      <c r="F8" s="27"/>
      <c r="G8" s="27"/>
      <c r="H8" s="27"/>
    </row>
    <row r="9" spans="2:8" ht="28.2" x14ac:dyDescent="0.3">
      <c r="B9" s="9" t="s">
        <v>15</v>
      </c>
      <c r="C9" s="18" t="s">
        <v>19</v>
      </c>
      <c r="D9" s="18" t="s">
        <v>20</v>
      </c>
      <c r="E9" s="18" t="s">
        <v>19</v>
      </c>
      <c r="F9" s="18" t="s">
        <v>20</v>
      </c>
      <c r="G9" s="27"/>
      <c r="H9" s="27"/>
    </row>
    <row r="10" spans="2:8" x14ac:dyDescent="0.3">
      <c r="B10" s="4" t="s">
        <v>21</v>
      </c>
      <c r="C10" s="5">
        <f>28.3*40/100*20</f>
        <v>226.4</v>
      </c>
      <c r="D10" s="5">
        <f>28.3*38/100*20</f>
        <v>215.08000000000004</v>
      </c>
      <c r="E10" s="5">
        <f>28.3*40/100*49</f>
        <v>554.68000000000006</v>
      </c>
      <c r="F10" s="5">
        <f>28.3*38/100*49</f>
        <v>526.94600000000003</v>
      </c>
      <c r="G10" s="3"/>
      <c r="H10" s="2"/>
    </row>
    <row r="11" spans="2:8" x14ac:dyDescent="0.3">
      <c r="B11" s="2" t="s">
        <v>22</v>
      </c>
      <c r="C11" s="5">
        <f>0.75*33/100*20</f>
        <v>4.95</v>
      </c>
      <c r="D11" s="5">
        <f>0.75*33/100*20</f>
        <v>4.95</v>
      </c>
      <c r="E11" s="5">
        <f>0.75*33/100*49</f>
        <v>12.1275</v>
      </c>
      <c r="F11" s="5">
        <f>0.75*33/100*49</f>
        <v>12.1275</v>
      </c>
      <c r="G11" s="5">
        <f>0.75*33/100*49</f>
        <v>12.1275</v>
      </c>
      <c r="H11" s="2"/>
    </row>
    <row r="12" spans="2:8" x14ac:dyDescent="0.3">
      <c r="B12" s="2" t="s">
        <v>17</v>
      </c>
      <c r="C12" s="6">
        <v>87.11</v>
      </c>
      <c r="D12" s="6">
        <v>87.11</v>
      </c>
      <c r="E12" s="6">
        <v>87.11</v>
      </c>
      <c r="F12" s="6">
        <v>87.11</v>
      </c>
      <c r="G12" s="6">
        <v>87.11</v>
      </c>
      <c r="H12" s="6">
        <v>87.11</v>
      </c>
    </row>
    <row r="13" spans="2:8" x14ac:dyDescent="0.3">
      <c r="B13" s="2" t="s">
        <v>4</v>
      </c>
      <c r="C13" s="6">
        <f>C12*22%</f>
        <v>19.164200000000001</v>
      </c>
      <c r="D13" s="6">
        <f>D12*22%</f>
        <v>19.164200000000001</v>
      </c>
      <c r="E13" s="6">
        <f>E12*22%</f>
        <v>19.164200000000001</v>
      </c>
      <c r="F13" s="6">
        <f>F12*22%</f>
        <v>19.164200000000001</v>
      </c>
      <c r="G13" s="6">
        <f t="shared" ref="G13:H13" si="0">G12*22%</f>
        <v>19.164200000000001</v>
      </c>
      <c r="H13" s="6">
        <f t="shared" si="0"/>
        <v>19.164200000000001</v>
      </c>
    </row>
    <row r="14" spans="2:8" x14ac:dyDescent="0.3">
      <c r="B14" s="2" t="s">
        <v>10</v>
      </c>
      <c r="C14" s="6">
        <f t="shared" ref="C14:H14" si="1">C12*30%</f>
        <v>26.132999999999999</v>
      </c>
      <c r="D14" s="6">
        <f t="shared" si="1"/>
        <v>26.132999999999999</v>
      </c>
      <c r="E14" s="6">
        <f t="shared" si="1"/>
        <v>26.132999999999999</v>
      </c>
      <c r="F14" s="6">
        <f t="shared" si="1"/>
        <v>26.132999999999999</v>
      </c>
      <c r="G14" s="6">
        <f t="shared" si="1"/>
        <v>26.132999999999999</v>
      </c>
      <c r="H14" s="6">
        <f t="shared" si="1"/>
        <v>26.132999999999999</v>
      </c>
    </row>
    <row r="15" spans="2:8" x14ac:dyDescent="0.3">
      <c r="B15" s="2" t="s">
        <v>16</v>
      </c>
      <c r="C15" s="6">
        <v>45</v>
      </c>
      <c r="D15" s="6">
        <v>45</v>
      </c>
      <c r="E15" s="6">
        <v>45</v>
      </c>
      <c r="F15" s="6">
        <v>45</v>
      </c>
      <c r="G15" s="6">
        <v>45</v>
      </c>
      <c r="H15" s="6"/>
    </row>
    <row r="16" spans="2:8" ht="28.2" x14ac:dyDescent="0.3">
      <c r="B16" s="9" t="s">
        <v>9</v>
      </c>
      <c r="C16" s="8">
        <f>C10+C11+C12+C13+C14+C15</f>
        <v>408.75719999999995</v>
      </c>
      <c r="D16" s="8">
        <f t="shared" ref="D16:F16" si="2">D10+D11+D12+D13+D14+D15</f>
        <v>397.43720000000002</v>
      </c>
      <c r="E16" s="8">
        <f t="shared" si="2"/>
        <v>744.21470000000022</v>
      </c>
      <c r="F16" s="8">
        <f t="shared" si="2"/>
        <v>716.48070000000018</v>
      </c>
      <c r="G16" s="8">
        <f>G10+G11+G12+G13+G14+G15</f>
        <v>189.53470000000002</v>
      </c>
      <c r="H16" s="8">
        <f>H10+H11+H12+H13+H14+H15</f>
        <v>132.40720000000002</v>
      </c>
    </row>
    <row r="17" spans="2:9" x14ac:dyDescent="0.3">
      <c r="B17" s="2" t="s">
        <v>18</v>
      </c>
      <c r="C17" s="6">
        <f>C16*20%</f>
        <v>81.751440000000002</v>
      </c>
      <c r="D17" s="6">
        <f t="shared" ref="D17:F17" si="3">D16*20%</f>
        <v>79.487440000000007</v>
      </c>
      <c r="E17" s="6">
        <f t="shared" si="3"/>
        <v>148.84294000000006</v>
      </c>
      <c r="F17" s="6">
        <f t="shared" si="3"/>
        <v>143.29614000000004</v>
      </c>
      <c r="G17" s="6">
        <f>G16*20%</f>
        <v>37.906940000000006</v>
      </c>
      <c r="H17" s="6">
        <f>H16*20%</f>
        <v>26.481440000000006</v>
      </c>
      <c r="I17" s="1"/>
    </row>
    <row r="18" spans="2:9" x14ac:dyDescent="0.3">
      <c r="B18" s="2" t="s">
        <v>6</v>
      </c>
      <c r="C18" s="6">
        <f>(C16+C17)*20%</f>
        <v>98.101727999999994</v>
      </c>
      <c r="D18" s="6">
        <f t="shared" ref="D18:F18" si="4">(D16+D17)*20%</f>
        <v>95.384928000000002</v>
      </c>
      <c r="E18" s="6">
        <f t="shared" si="4"/>
        <v>178.61152800000005</v>
      </c>
      <c r="F18" s="6">
        <f t="shared" si="4"/>
        <v>171.95536800000005</v>
      </c>
      <c r="G18" s="6">
        <f>(G16+G17)*20%</f>
        <v>45.488328000000003</v>
      </c>
      <c r="H18" s="6">
        <f>(H16+H17)*20%</f>
        <v>31.777728000000003</v>
      </c>
      <c r="I18" s="1"/>
    </row>
    <row r="19" spans="2:9" x14ac:dyDescent="0.3">
      <c r="B19" s="7" t="s">
        <v>7</v>
      </c>
      <c r="C19" s="8">
        <f>C16+C17+C18</f>
        <v>588.61036799999999</v>
      </c>
      <c r="D19" s="8">
        <f t="shared" ref="D19:F19" si="5">D16+D17+D18</f>
        <v>572.30956800000001</v>
      </c>
      <c r="E19" s="8">
        <f t="shared" si="5"/>
        <v>1071.6691680000004</v>
      </c>
      <c r="F19" s="8">
        <f t="shared" si="5"/>
        <v>1031.7322080000004</v>
      </c>
      <c r="G19" s="8">
        <f>G16+G17+G18</f>
        <v>272.92996800000003</v>
      </c>
      <c r="H19" s="8">
        <f>H16+H17+H18</f>
        <v>190.66636800000001</v>
      </c>
      <c r="I19" s="1"/>
    </row>
    <row r="20" spans="2:9" x14ac:dyDescent="0.3">
      <c r="B20" s="16"/>
      <c r="C20" s="17"/>
      <c r="D20" s="17"/>
      <c r="E20" s="17"/>
      <c r="F20" s="17"/>
      <c r="G20" s="17"/>
      <c r="H20" s="17"/>
      <c r="I20" s="1"/>
    </row>
    <row r="21" spans="2:9" ht="46.8" x14ac:dyDescent="0.3">
      <c r="B21" s="10" t="s">
        <v>12</v>
      </c>
      <c r="C21" s="12"/>
      <c r="D21" s="14"/>
      <c r="E21" s="12"/>
      <c r="F21" s="14"/>
      <c r="G21" s="12" t="s">
        <v>24</v>
      </c>
      <c r="H21" s="12"/>
      <c r="I21" s="1"/>
    </row>
    <row r="22" spans="2:9" ht="15.6" x14ac:dyDescent="0.3">
      <c r="B22" s="10"/>
      <c r="C22" s="13"/>
      <c r="D22" s="14"/>
      <c r="E22" s="13"/>
      <c r="F22" s="14"/>
      <c r="G22" s="13"/>
      <c r="H22" s="13"/>
      <c r="I22" s="1"/>
    </row>
    <row r="23" spans="2:9" ht="15.6" x14ac:dyDescent="0.3">
      <c r="B23" s="12" t="s">
        <v>25</v>
      </c>
      <c r="C23" s="12"/>
      <c r="D23" s="14"/>
      <c r="E23" s="12"/>
      <c r="F23" s="14"/>
      <c r="G23" s="19" t="s">
        <v>26</v>
      </c>
      <c r="H23" s="19"/>
      <c r="I23" s="1"/>
    </row>
    <row r="24" spans="2:9" ht="15.6" x14ac:dyDescent="0.3">
      <c r="B24" s="13"/>
      <c r="C24" s="13"/>
      <c r="D24" s="14"/>
      <c r="E24" s="13"/>
      <c r="F24" s="14"/>
      <c r="G24" s="13"/>
      <c r="H24" s="13"/>
      <c r="I24" s="1"/>
    </row>
    <row r="25" spans="2:9" ht="15.6" x14ac:dyDescent="0.3">
      <c r="B25" s="12" t="s">
        <v>13</v>
      </c>
      <c r="C25" s="12"/>
      <c r="D25" s="14"/>
      <c r="E25" s="12"/>
      <c r="F25" s="14"/>
      <c r="G25" s="12" t="s">
        <v>27</v>
      </c>
      <c r="H25" s="12"/>
      <c r="I25" s="1"/>
    </row>
  </sheetData>
  <mergeCells count="10">
    <mergeCell ref="G23:H23"/>
    <mergeCell ref="C3:E3"/>
    <mergeCell ref="B4:H5"/>
    <mergeCell ref="E6:G6"/>
    <mergeCell ref="B7:B8"/>
    <mergeCell ref="C7:F7"/>
    <mergeCell ref="C8:D8"/>
    <mergeCell ref="E8:F8"/>
    <mergeCell ref="G7:G9"/>
    <mergeCell ref="H7:H9"/>
  </mergeCells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2022-03-17T12:38:49Z</cp:lastPrinted>
  <dcterms:created xsi:type="dcterms:W3CDTF">2016-04-11T05:33:18Z</dcterms:created>
  <dcterms:modified xsi:type="dcterms:W3CDTF">2022-03-17T12:39:09Z</dcterms:modified>
</cp:coreProperties>
</file>