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F40" i="1"/>
  <c r="E40" i="1"/>
  <c r="D40" i="1"/>
  <c r="C40" i="1"/>
  <c r="D12" i="1"/>
  <c r="F12" i="1"/>
  <c r="E12" i="1"/>
  <c r="C12" i="1"/>
  <c r="F11" i="1"/>
  <c r="E11" i="1"/>
  <c r="D11" i="1"/>
  <c r="C11" i="1"/>
  <c r="C45" i="1" l="1"/>
  <c r="C44" i="1" l="1"/>
  <c r="G45" i="1"/>
  <c r="F45" i="1"/>
  <c r="E45" i="1"/>
  <c r="D45" i="1"/>
  <c r="D15" i="1"/>
  <c r="E15" i="1"/>
  <c r="F15" i="1"/>
  <c r="D14" i="1"/>
  <c r="E14" i="1"/>
  <c r="F14" i="1"/>
  <c r="D17" i="1"/>
  <c r="F44" i="1"/>
  <c r="D44" i="1"/>
  <c r="G44" i="1"/>
  <c r="E44" i="1"/>
  <c r="G14" i="1"/>
  <c r="C14" i="1"/>
  <c r="D47" i="1" l="1"/>
  <c r="D48" i="1" s="1"/>
  <c r="D49" i="1" s="1"/>
  <c r="D50" i="1" s="1"/>
  <c r="F47" i="1"/>
  <c r="F48" i="1" s="1"/>
  <c r="F49" i="1" s="1"/>
  <c r="F17" i="1"/>
  <c r="F18" i="1" s="1"/>
  <c r="F19" i="1" s="1"/>
  <c r="F20" i="1" s="1"/>
  <c r="D18" i="1"/>
  <c r="D19" i="1" s="1"/>
  <c r="E47" i="1"/>
  <c r="E48" i="1" l="1"/>
  <c r="D20" i="1"/>
  <c r="F50" i="1"/>
  <c r="C47" i="1"/>
  <c r="C48" i="1" s="1"/>
  <c r="C49" i="1" s="1"/>
  <c r="G47" i="1"/>
  <c r="G48" i="1" s="1"/>
  <c r="G49" i="1" s="1"/>
  <c r="G50" i="1" s="1"/>
  <c r="E17" i="1"/>
  <c r="E18" i="1" l="1"/>
  <c r="E19" i="1" s="1"/>
  <c r="E20" i="1" s="1"/>
  <c r="E49" i="1"/>
  <c r="E50" i="1" s="1"/>
  <c r="C50" i="1"/>
  <c r="G15" i="1"/>
  <c r="G17" i="1" s="1"/>
  <c r="G18" i="1" s="1"/>
  <c r="C15" i="1"/>
  <c r="C17" i="1" s="1"/>
  <c r="C18" i="1" s="1"/>
  <c r="G19" i="1" l="1"/>
  <c r="G20" i="1" l="1"/>
  <c r="C19" i="1"/>
  <c r="C20" i="1" s="1"/>
</calcChain>
</file>

<file path=xl/sharedStrings.xml><?xml version="1.0" encoding="utf-8"?>
<sst xmlns="http://schemas.openxmlformats.org/spreadsheetml/2006/main" count="59" uniqueCount="30">
  <si>
    <t>Марка автотранспорту</t>
  </si>
  <si>
    <t>Нарахування 22%</t>
  </si>
  <si>
    <t xml:space="preserve">Ремонтний фонд </t>
  </si>
  <si>
    <t>РОЗРАХУНОК</t>
  </si>
  <si>
    <t>ПДВ 20%</t>
  </si>
  <si>
    <t>Накладні витрати 30%</t>
  </si>
  <si>
    <t xml:space="preserve">Всього собівартість             </t>
  </si>
  <si>
    <t>З паливом</t>
  </si>
  <si>
    <t>по місту</t>
  </si>
  <si>
    <t>по трасі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</si>
  <si>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</si>
  <si>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</si>
  <si>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за одну годину роботи </t>
  </si>
  <si>
    <t>Вартість 1 маш. год.</t>
  </si>
  <si>
    <t>Самоскид ГАЗ 5312  (ВХ3140ВВ)</t>
  </si>
  <si>
    <t>Простій</t>
  </si>
  <si>
    <t xml:space="preserve">Заробітна плата водія </t>
  </si>
  <si>
    <t>Рентабельність 20%</t>
  </si>
  <si>
    <t>Самоскид ГАЗ 5312  (ВХ3140ВВ) з вантажниками</t>
  </si>
  <si>
    <t>Заробітна плата вантажників 2 чол</t>
  </si>
  <si>
    <t>Газ</t>
  </si>
  <si>
    <t>Бензин</t>
  </si>
  <si>
    <t>станом на березень 2022</t>
  </si>
  <si>
    <t xml:space="preserve">Газ ( 27,5л х 40грн.) на 100 км                </t>
  </si>
  <si>
    <t>Машинне масло (2,55л х 33) на 100 км</t>
  </si>
  <si>
    <t>Нижник В.С.</t>
  </si>
  <si>
    <t>Заступник гол. Бухгалтера</t>
  </si>
  <si>
    <t>Їжак О.М.</t>
  </si>
  <si>
    <t>Барвінок А.В.</t>
  </si>
  <si>
    <t xml:space="preserve">Газ ( 27,5л х 40 грн.) на 100 км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</si>
</sst>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1" xfId="0" applyFont="1" applyBorder="1"/>
    <xf numFmtId="0" fontId="1" fillId="0" borderId="0" xfId="0" applyFont="1"/>
    <xf numFmtId="0" fontId="2" fillId="0" borderId="0" xfId="0" applyFont="1" applyBorder="1"/>
    <xf numFmtId="2" fontId="2" fillId="0" borderId="0" xfId="0" applyNumberFormat="1" applyFont="1" applyBorder="1"/>
    <xf numFmtId="0" fontId="3" fillId="0" borderId="0" xfId="0" applyFont="1"/>
    <xf numFmtId="0" fontId="3" fillId="0" borderId="0" xfId="0" applyFont="1"/>
    <xf numFmtId="2" fontId="2" fillId="0" borderId="1" xfId="0" applyNumberFormat="1" applyFont="1" applyBorder="1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6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view="pageBreakPreview" zoomScaleNormal="100" zoomScaleSheetLayoutView="100" workbookViewId="0">
      <selection activeCell="F33" sqref="F33"/>
    </sheetView>
  </sheetViews>
  <sheetFormatPr defaultRowHeight="14.4" x14ac:dyDescent="0.3"/>
  <cols>
    <col min="1" max="1" width="6.6640625" customWidth="1"/>
    <col min="2" max="2" width="38.33203125" customWidth="1"/>
    <col min="3" max="4" width="14.5546875" customWidth="1"/>
    <col min="5" max="6" width="12.88671875" customWidth="1"/>
    <col min="7" max="7" width="12.5546875" customWidth="1"/>
    <col min="10" max="10" width="6.5546875" customWidth="1"/>
    <col min="11" max="11" width="37.109375" customWidth="1"/>
  </cols>
  <sheetData>
    <row r="1" spans="1:7" ht="29.25" customHeight="1" x14ac:dyDescent="0.25"/>
    <row r="2" spans="1:7" ht="28.5" customHeight="1" x14ac:dyDescent="0.3">
      <c r="E2" s="7"/>
      <c r="F2" s="7"/>
    </row>
    <row r="3" spans="1:7" ht="27" customHeight="1" x14ac:dyDescent="0.25">
      <c r="G3" s="7"/>
    </row>
    <row r="4" spans="1:7" ht="29.25" customHeight="1" x14ac:dyDescent="0.3">
      <c r="C4" s="20" t="s">
        <v>3</v>
      </c>
      <c r="D4" s="20"/>
      <c r="E4" s="21"/>
      <c r="F4" s="14"/>
    </row>
    <row r="5" spans="1:7" x14ac:dyDescent="0.3">
      <c r="B5" s="22" t="s">
        <v>12</v>
      </c>
      <c r="C5" s="23"/>
      <c r="D5" s="23"/>
      <c r="E5" s="23"/>
      <c r="F5" s="23"/>
      <c r="G5" s="23"/>
    </row>
    <row r="6" spans="1:7" x14ac:dyDescent="0.3">
      <c r="B6" s="23"/>
      <c r="C6" s="23"/>
      <c r="D6" s="23"/>
      <c r="E6" s="23"/>
      <c r="F6" s="23"/>
      <c r="G6" s="23"/>
    </row>
    <row r="7" spans="1:7" x14ac:dyDescent="0.3">
      <c r="E7" s="24" t="s">
        <v>22</v>
      </c>
      <c r="F7" s="24"/>
      <c r="G7" s="24"/>
    </row>
    <row r="8" spans="1:7" x14ac:dyDescent="0.3">
      <c r="A8" s="1"/>
      <c r="B8" s="25" t="s">
        <v>0</v>
      </c>
      <c r="C8" s="28" t="s">
        <v>7</v>
      </c>
      <c r="D8" s="29"/>
      <c r="E8" s="29"/>
      <c r="F8" s="30"/>
      <c r="G8" s="25" t="s">
        <v>15</v>
      </c>
    </row>
    <row r="9" spans="1:7" x14ac:dyDescent="0.3">
      <c r="A9" s="1"/>
      <c r="B9" s="26"/>
      <c r="C9" s="31" t="s">
        <v>8</v>
      </c>
      <c r="D9" s="32"/>
      <c r="E9" s="27" t="s">
        <v>9</v>
      </c>
      <c r="F9" s="27"/>
      <c r="G9" s="26"/>
    </row>
    <row r="10" spans="1:7" x14ac:dyDescent="0.3">
      <c r="A10" s="1"/>
      <c r="B10" s="6" t="s">
        <v>14</v>
      </c>
      <c r="C10" s="15" t="s">
        <v>20</v>
      </c>
      <c r="D10" s="15" t="s">
        <v>21</v>
      </c>
      <c r="E10" s="15" t="s">
        <v>20</v>
      </c>
      <c r="F10" s="15" t="s">
        <v>21</v>
      </c>
      <c r="G10" s="15"/>
    </row>
    <row r="11" spans="1:7" x14ac:dyDescent="0.3">
      <c r="A11" s="1"/>
      <c r="B11" s="3" t="s">
        <v>23</v>
      </c>
      <c r="C11" s="16">
        <f>27.5*40/100*20</f>
        <v>220</v>
      </c>
      <c r="D11" s="16">
        <f>27.5*38/100*20</f>
        <v>209</v>
      </c>
      <c r="E11" s="16">
        <f>27.5*40/100*49</f>
        <v>539</v>
      </c>
      <c r="F11" s="16">
        <f>27.5*38/100*49</f>
        <v>512.04999999999995</v>
      </c>
      <c r="G11" s="15"/>
    </row>
    <row r="12" spans="1:7" x14ac:dyDescent="0.3">
      <c r="A12" s="1"/>
      <c r="B12" s="2" t="s">
        <v>24</v>
      </c>
      <c r="C12" s="16">
        <f>2.55*33/100*20</f>
        <v>16.829999999999998</v>
      </c>
      <c r="D12" s="16">
        <f>2.55*33/100*20</f>
        <v>16.829999999999998</v>
      </c>
      <c r="E12" s="16">
        <f>2.55*33/100*49</f>
        <v>41.233499999999992</v>
      </c>
      <c r="F12" s="16">
        <f>2.55*33/100*49</f>
        <v>41.233499999999992</v>
      </c>
      <c r="G12" s="15"/>
    </row>
    <row r="13" spans="1:7" x14ac:dyDescent="0.3">
      <c r="A13" s="1"/>
      <c r="B13" s="3" t="s">
        <v>16</v>
      </c>
      <c r="C13" s="15">
        <v>87.11</v>
      </c>
      <c r="D13" s="15">
        <v>87.11</v>
      </c>
      <c r="E13" s="15">
        <v>87.11</v>
      </c>
      <c r="F13" s="15">
        <v>87.11</v>
      </c>
      <c r="G13" s="15">
        <v>87.11</v>
      </c>
    </row>
    <row r="14" spans="1:7" x14ac:dyDescent="0.3">
      <c r="A14" s="1"/>
      <c r="B14" s="2" t="s">
        <v>1</v>
      </c>
      <c r="C14" s="17">
        <f>C13*22%</f>
        <v>19.164200000000001</v>
      </c>
      <c r="D14" s="17">
        <f t="shared" ref="D14:F14" si="0">D13*22%</f>
        <v>19.164200000000001</v>
      </c>
      <c r="E14" s="17">
        <f t="shared" si="0"/>
        <v>19.164200000000001</v>
      </c>
      <c r="F14" s="17">
        <f t="shared" si="0"/>
        <v>19.164200000000001</v>
      </c>
      <c r="G14" s="17">
        <f t="shared" ref="G14" si="1">G13*22%</f>
        <v>19.164200000000001</v>
      </c>
    </row>
    <row r="15" spans="1:7" x14ac:dyDescent="0.3">
      <c r="A15" s="1"/>
      <c r="B15" s="2" t="s">
        <v>5</v>
      </c>
      <c r="C15" s="17">
        <f>C13*30%</f>
        <v>26.132999999999999</v>
      </c>
      <c r="D15" s="17">
        <f>D13*30%</f>
        <v>26.132999999999999</v>
      </c>
      <c r="E15" s="17">
        <f t="shared" ref="E15:F15" si="2">E13*30%</f>
        <v>26.132999999999999</v>
      </c>
      <c r="F15" s="17">
        <f t="shared" si="2"/>
        <v>26.132999999999999</v>
      </c>
      <c r="G15" s="17">
        <f>G13*30%</f>
        <v>26.132999999999999</v>
      </c>
    </row>
    <row r="16" spans="1:7" x14ac:dyDescent="0.3">
      <c r="A16" s="1"/>
      <c r="B16" s="2" t="s">
        <v>2</v>
      </c>
      <c r="C16" s="17">
        <v>85</v>
      </c>
      <c r="D16" s="17">
        <v>85</v>
      </c>
      <c r="E16" s="17">
        <v>85</v>
      </c>
      <c r="F16" s="17">
        <v>85</v>
      </c>
      <c r="G16" s="17"/>
    </row>
    <row r="17" spans="1:7" x14ac:dyDescent="0.3">
      <c r="A17" s="1"/>
      <c r="B17" s="4" t="s">
        <v>6</v>
      </c>
      <c r="C17" s="18">
        <f>SUM(C11:C16)</f>
        <v>454.23719999999997</v>
      </c>
      <c r="D17" s="18">
        <f t="shared" ref="D17:F17" si="3">SUM(D11:D16)</f>
        <v>443.23719999999997</v>
      </c>
      <c r="E17" s="18">
        <f t="shared" si="3"/>
        <v>797.64070000000015</v>
      </c>
      <c r="F17" s="18">
        <f t="shared" si="3"/>
        <v>770.69070000000011</v>
      </c>
      <c r="G17" s="18">
        <f>SUM(G11:G16)</f>
        <v>132.40720000000002</v>
      </c>
    </row>
    <row r="18" spans="1:7" x14ac:dyDescent="0.3">
      <c r="A18" s="1"/>
      <c r="B18" s="2" t="s">
        <v>17</v>
      </c>
      <c r="C18" s="17">
        <f>C17*20%</f>
        <v>90.847440000000006</v>
      </c>
      <c r="D18" s="17">
        <f t="shared" ref="D18:F18" si="4">D17*20%</f>
        <v>88.647440000000003</v>
      </c>
      <c r="E18" s="17">
        <f t="shared" si="4"/>
        <v>159.52814000000004</v>
      </c>
      <c r="F18" s="17">
        <f t="shared" si="4"/>
        <v>154.13814000000002</v>
      </c>
      <c r="G18" s="17">
        <f t="shared" ref="G18" si="5">G17*20%</f>
        <v>26.481440000000006</v>
      </c>
    </row>
    <row r="19" spans="1:7" x14ac:dyDescent="0.3">
      <c r="A19" s="1"/>
      <c r="B19" s="2" t="s">
        <v>4</v>
      </c>
      <c r="C19" s="17">
        <f>(C17+C18)*20%</f>
        <v>109.01692800000001</v>
      </c>
      <c r="D19" s="17">
        <f t="shared" ref="D19:E19" si="6">(D17+D18)*20%</f>
        <v>106.37692800000001</v>
      </c>
      <c r="E19" s="17">
        <f t="shared" si="6"/>
        <v>191.43376800000004</v>
      </c>
      <c r="F19" s="17">
        <f>(F17+F18)*20%</f>
        <v>184.96576800000003</v>
      </c>
      <c r="G19" s="17">
        <f>(G17+G18)*20%</f>
        <v>31.777728000000003</v>
      </c>
    </row>
    <row r="20" spans="1:7" x14ac:dyDescent="0.3">
      <c r="A20" s="1"/>
      <c r="B20" s="6" t="s">
        <v>13</v>
      </c>
      <c r="C20" s="18">
        <f>C17+C18+C19</f>
        <v>654.10156800000004</v>
      </c>
      <c r="D20" s="18">
        <f t="shared" ref="D20:E20" si="7">D17+D18+D19</f>
        <v>638.26156800000001</v>
      </c>
      <c r="E20" s="18">
        <f t="shared" si="7"/>
        <v>1148.6026080000001</v>
      </c>
      <c r="F20" s="18">
        <f>F17+F18+F19</f>
        <v>1109.7946080000002</v>
      </c>
      <c r="G20" s="18">
        <f>G17+G18+G19</f>
        <v>190.66636800000001</v>
      </c>
    </row>
    <row r="21" spans="1:7" ht="15" x14ac:dyDescent="0.25">
      <c r="A21" s="1"/>
      <c r="B21" s="8"/>
      <c r="C21" s="9"/>
      <c r="D21" s="9"/>
      <c r="E21" s="9"/>
      <c r="F21" s="9"/>
      <c r="G21" s="9"/>
    </row>
    <row r="22" spans="1:7" ht="31.2" x14ac:dyDescent="0.3">
      <c r="A22" s="1"/>
      <c r="B22" s="5" t="s">
        <v>10</v>
      </c>
      <c r="C22" s="10"/>
      <c r="D22" s="13"/>
      <c r="E22" s="10"/>
      <c r="F22" s="13" t="s">
        <v>25</v>
      </c>
      <c r="G22" s="10"/>
    </row>
    <row r="23" spans="1:7" ht="15.75" x14ac:dyDescent="0.25">
      <c r="A23" s="1"/>
      <c r="B23" s="5"/>
      <c r="C23" s="10"/>
      <c r="D23" s="13"/>
      <c r="E23" s="10"/>
      <c r="F23" s="13"/>
      <c r="G23" s="10"/>
    </row>
    <row r="24" spans="1:7" ht="15.6" x14ac:dyDescent="0.3">
      <c r="A24" s="1"/>
      <c r="B24" s="10" t="s">
        <v>26</v>
      </c>
      <c r="C24" s="10"/>
      <c r="D24" s="13"/>
      <c r="E24" s="10"/>
      <c r="F24" s="13" t="s">
        <v>27</v>
      </c>
    </row>
    <row r="25" spans="1:7" ht="15.75" x14ac:dyDescent="0.25">
      <c r="A25" s="1"/>
      <c r="B25" s="10"/>
      <c r="C25" s="10"/>
      <c r="D25" s="13"/>
      <c r="E25" s="10"/>
      <c r="F25" s="10"/>
    </row>
    <row r="26" spans="1:7" ht="15.6" x14ac:dyDescent="0.3">
      <c r="A26" s="1"/>
      <c r="B26" s="10" t="s">
        <v>11</v>
      </c>
      <c r="C26" s="10"/>
      <c r="D26" s="13"/>
      <c r="E26" s="10"/>
      <c r="F26" s="10" t="s">
        <v>28</v>
      </c>
    </row>
    <row r="31" spans="1:7" x14ac:dyDescent="0.3">
      <c r="E31" s="7"/>
      <c r="F31" s="7"/>
    </row>
    <row r="32" spans="1:7" ht="15" x14ac:dyDescent="0.25">
      <c r="G32" s="7"/>
    </row>
    <row r="33" spans="2:11" ht="15.6" x14ac:dyDescent="0.3">
      <c r="C33" s="20" t="s">
        <v>3</v>
      </c>
      <c r="D33" s="20"/>
      <c r="E33" s="21"/>
      <c r="F33" s="14"/>
    </row>
    <row r="34" spans="2:11" x14ac:dyDescent="0.3">
      <c r="B34" s="22" t="s">
        <v>12</v>
      </c>
      <c r="C34" s="23"/>
      <c r="D34" s="23"/>
      <c r="E34" s="23"/>
      <c r="F34" s="23"/>
      <c r="G34" s="23"/>
    </row>
    <row r="35" spans="2:11" x14ac:dyDescent="0.3">
      <c r="B35" s="23"/>
      <c r="C35" s="23"/>
      <c r="D35" s="23"/>
      <c r="E35" s="23"/>
      <c r="F35" s="23"/>
      <c r="G35" s="23"/>
    </row>
    <row r="36" spans="2:11" x14ac:dyDescent="0.3">
      <c r="E36" s="24" t="s">
        <v>22</v>
      </c>
      <c r="F36" s="24"/>
      <c r="G36" s="24"/>
    </row>
    <row r="37" spans="2:11" x14ac:dyDescent="0.3">
      <c r="B37" s="25" t="s">
        <v>0</v>
      </c>
      <c r="C37" s="27" t="s">
        <v>7</v>
      </c>
      <c r="D37" s="27"/>
      <c r="E37" s="27"/>
      <c r="F37" s="27"/>
      <c r="G37" s="25" t="s">
        <v>15</v>
      </c>
    </row>
    <row r="38" spans="2:11" x14ac:dyDescent="0.3">
      <c r="B38" s="26"/>
      <c r="C38" s="27" t="s">
        <v>8</v>
      </c>
      <c r="D38" s="27"/>
      <c r="E38" s="27" t="s">
        <v>9</v>
      </c>
      <c r="F38" s="27"/>
      <c r="G38" s="26"/>
    </row>
    <row r="39" spans="2:11" ht="28.2" x14ac:dyDescent="0.3">
      <c r="B39" s="12" t="s">
        <v>18</v>
      </c>
      <c r="C39" s="15" t="s">
        <v>20</v>
      </c>
      <c r="D39" s="15" t="s">
        <v>21</v>
      </c>
      <c r="E39" s="15" t="s">
        <v>20</v>
      </c>
      <c r="F39" s="15" t="s">
        <v>21</v>
      </c>
      <c r="G39" s="15"/>
      <c r="K39" s="19"/>
    </row>
    <row r="40" spans="2:11" x14ac:dyDescent="0.3">
      <c r="B40" s="3" t="s">
        <v>29</v>
      </c>
      <c r="C40" s="16">
        <f>27.5*40/100*20</f>
        <v>220</v>
      </c>
      <c r="D40" s="16">
        <f>27.5*38/100*20</f>
        <v>209</v>
      </c>
      <c r="E40" s="16">
        <f>27.5*40/100*49</f>
        <v>539</v>
      </c>
      <c r="F40" s="16">
        <f>27.5*38/100*49</f>
        <v>512.04999999999995</v>
      </c>
      <c r="G40" s="15"/>
    </row>
    <row r="41" spans="2:11" x14ac:dyDescent="0.3">
      <c r="B41" s="2" t="s">
        <v>24</v>
      </c>
      <c r="C41" s="16">
        <f>2.55*33/100*20</f>
        <v>16.829999999999998</v>
      </c>
      <c r="D41" s="16">
        <f>2.55*33/100*20</f>
        <v>16.829999999999998</v>
      </c>
      <c r="E41" s="16">
        <f>2.55*33/100*49</f>
        <v>41.233499999999992</v>
      </c>
      <c r="F41" s="16">
        <f>2.55*33/100*49</f>
        <v>41.233499999999992</v>
      </c>
      <c r="G41" s="15"/>
    </row>
    <row r="42" spans="2:11" x14ac:dyDescent="0.3">
      <c r="B42" s="3" t="s">
        <v>16</v>
      </c>
      <c r="C42" s="15">
        <v>87.11</v>
      </c>
      <c r="D42" s="15">
        <v>87.11</v>
      </c>
      <c r="E42" s="15">
        <v>87.11</v>
      </c>
      <c r="F42" s="15">
        <v>87.11</v>
      </c>
      <c r="G42" s="15">
        <v>87.11</v>
      </c>
    </row>
    <row r="43" spans="2:11" x14ac:dyDescent="0.3">
      <c r="B43" s="3" t="s">
        <v>19</v>
      </c>
      <c r="C43" s="15">
        <v>91.7</v>
      </c>
      <c r="D43" s="15">
        <v>97.1</v>
      </c>
      <c r="E43" s="15">
        <v>97.1</v>
      </c>
      <c r="F43" s="15">
        <v>97.1</v>
      </c>
      <c r="G43" s="15">
        <v>97.1</v>
      </c>
    </row>
    <row r="44" spans="2:11" x14ac:dyDescent="0.3">
      <c r="B44" s="2" t="s">
        <v>1</v>
      </c>
      <c r="C44" s="17">
        <f>(C42+C43)*0.22</f>
        <v>39.338200000000001</v>
      </c>
      <c r="D44" s="17">
        <f>(D42+D43)*0.22</f>
        <v>40.526199999999996</v>
      </c>
      <c r="E44" s="17">
        <f t="shared" ref="E44:G44" si="8">(E42+E43)*0.22</f>
        <v>40.526199999999996</v>
      </c>
      <c r="F44" s="17">
        <f t="shared" si="8"/>
        <v>40.526199999999996</v>
      </c>
      <c r="G44" s="17">
        <f t="shared" si="8"/>
        <v>40.526199999999996</v>
      </c>
    </row>
    <row r="45" spans="2:11" x14ac:dyDescent="0.3">
      <c r="B45" s="2" t="s">
        <v>5</v>
      </c>
      <c r="C45" s="17">
        <f>(C42+C43)*0.3</f>
        <v>53.643000000000001</v>
      </c>
      <c r="D45" s="17">
        <f t="shared" ref="D45:G45" si="9">(D42+D43)*0.3</f>
        <v>55.262999999999991</v>
      </c>
      <c r="E45" s="17">
        <f t="shared" si="9"/>
        <v>55.262999999999991</v>
      </c>
      <c r="F45" s="17">
        <f t="shared" si="9"/>
        <v>55.262999999999991</v>
      </c>
      <c r="G45" s="17">
        <f t="shared" si="9"/>
        <v>55.262999999999991</v>
      </c>
    </row>
    <row r="46" spans="2:11" x14ac:dyDescent="0.3">
      <c r="B46" s="2" t="s">
        <v>2</v>
      </c>
      <c r="C46" s="17">
        <v>80</v>
      </c>
      <c r="D46" s="17">
        <v>80</v>
      </c>
      <c r="E46" s="17">
        <v>80</v>
      </c>
      <c r="F46" s="17">
        <v>80</v>
      </c>
      <c r="G46" s="17"/>
    </row>
    <row r="47" spans="2:11" x14ac:dyDescent="0.3">
      <c r="B47" s="4" t="s">
        <v>6</v>
      </c>
      <c r="C47" s="18">
        <f>SUM(C40:C46)</f>
        <v>588.62120000000004</v>
      </c>
      <c r="D47" s="18">
        <f t="shared" ref="D47:F47" si="10">SUM(D40:D46)</f>
        <v>585.8291999999999</v>
      </c>
      <c r="E47" s="18">
        <f t="shared" si="10"/>
        <v>940.23270000000014</v>
      </c>
      <c r="F47" s="18">
        <f t="shared" si="10"/>
        <v>913.28270000000009</v>
      </c>
      <c r="G47" s="18">
        <f>SUM(G40:G46)</f>
        <v>279.99919999999997</v>
      </c>
    </row>
    <row r="48" spans="2:11" x14ac:dyDescent="0.3">
      <c r="B48" s="2" t="s">
        <v>17</v>
      </c>
      <c r="C48" s="17">
        <f>C47*20%</f>
        <v>117.72424000000001</v>
      </c>
      <c r="D48" s="17">
        <f t="shared" ref="D48:F48" si="11">D47*20%</f>
        <v>117.16583999999999</v>
      </c>
      <c r="E48" s="17">
        <f t="shared" si="11"/>
        <v>188.04654000000005</v>
      </c>
      <c r="F48" s="17">
        <f t="shared" si="11"/>
        <v>182.65654000000004</v>
      </c>
      <c r="G48" s="17">
        <f t="shared" ref="G48" si="12">G47*20%</f>
        <v>55.999839999999999</v>
      </c>
    </row>
    <row r="49" spans="2:7" x14ac:dyDescent="0.3">
      <c r="B49" s="2" t="s">
        <v>4</v>
      </c>
      <c r="C49" s="17">
        <f>(C47+C48)*20%</f>
        <v>141.26908800000001</v>
      </c>
      <c r="D49" s="17">
        <f t="shared" ref="D49:F49" si="13">(D47+D48)*20%</f>
        <v>140.599008</v>
      </c>
      <c r="E49" s="17">
        <f t="shared" si="13"/>
        <v>225.65584800000008</v>
      </c>
      <c r="F49" s="17">
        <f t="shared" si="13"/>
        <v>219.18784800000003</v>
      </c>
      <c r="G49" s="17">
        <f>(G47+G48)*20%</f>
        <v>67.199808000000004</v>
      </c>
    </row>
    <row r="50" spans="2:7" x14ac:dyDescent="0.3">
      <c r="B50" s="6" t="s">
        <v>13</v>
      </c>
      <c r="C50" s="18">
        <f>C47+C48+C49</f>
        <v>847.61452800000006</v>
      </c>
      <c r="D50" s="18">
        <f t="shared" ref="D50:F50" si="14">D47+D48+D49</f>
        <v>843.59404799999993</v>
      </c>
      <c r="E50" s="18">
        <f t="shared" si="14"/>
        <v>1353.9350880000004</v>
      </c>
      <c r="F50" s="18">
        <f t="shared" si="14"/>
        <v>1315.1270880000002</v>
      </c>
      <c r="G50" s="18">
        <f>G47+G48+G49</f>
        <v>403.198848</v>
      </c>
    </row>
    <row r="51" spans="2:7" x14ac:dyDescent="0.3">
      <c r="B51" s="8"/>
      <c r="C51" s="9"/>
      <c r="D51" s="9"/>
      <c r="E51" s="9"/>
      <c r="F51" s="9"/>
      <c r="G51" s="9"/>
    </row>
    <row r="52" spans="2:7" ht="31.2" x14ac:dyDescent="0.3">
      <c r="B52" s="5" t="s">
        <v>10</v>
      </c>
      <c r="C52" s="11"/>
      <c r="D52" s="13"/>
      <c r="E52" s="11"/>
      <c r="F52" s="13" t="s">
        <v>25</v>
      </c>
      <c r="G52" s="11"/>
    </row>
    <row r="53" spans="2:7" ht="15.6" x14ac:dyDescent="0.3">
      <c r="B53" s="5"/>
      <c r="C53" s="11"/>
      <c r="D53" s="13"/>
      <c r="E53" s="11"/>
      <c r="F53" s="13"/>
      <c r="G53" s="11"/>
    </row>
    <row r="54" spans="2:7" ht="15.6" x14ac:dyDescent="0.3">
      <c r="B54" s="11" t="s">
        <v>26</v>
      </c>
      <c r="C54" s="11"/>
      <c r="D54" s="13"/>
      <c r="E54" s="11"/>
      <c r="F54" s="13" t="s">
        <v>27</v>
      </c>
    </row>
    <row r="55" spans="2:7" ht="15.6" x14ac:dyDescent="0.3">
      <c r="B55" s="11"/>
      <c r="C55" s="11"/>
      <c r="D55" s="13"/>
      <c r="E55" s="11"/>
      <c r="F55" s="11"/>
    </row>
    <row r="56" spans="2:7" ht="15.6" x14ac:dyDescent="0.3">
      <c r="B56" s="11" t="s">
        <v>11</v>
      </c>
      <c r="C56" s="11"/>
      <c r="D56" s="13"/>
      <c r="E56" s="11"/>
      <c r="F56" s="11" t="s">
        <v>28</v>
      </c>
    </row>
  </sheetData>
  <mergeCells count="16">
    <mergeCell ref="C4:E4"/>
    <mergeCell ref="B5:G6"/>
    <mergeCell ref="E7:G7"/>
    <mergeCell ref="B8:B9"/>
    <mergeCell ref="G8:G9"/>
    <mergeCell ref="C8:F8"/>
    <mergeCell ref="C9:D9"/>
    <mergeCell ref="E9:F9"/>
    <mergeCell ref="C33:E33"/>
    <mergeCell ref="B34:G35"/>
    <mergeCell ref="E36:G36"/>
    <mergeCell ref="B37:B38"/>
    <mergeCell ref="G37:G38"/>
    <mergeCell ref="C37:F37"/>
    <mergeCell ref="C38:D38"/>
    <mergeCell ref="E38:F38"/>
  </mergeCells>
  <pageMargins left="0.7" right="0.7" top="0.75" bottom="0.75" header="0.3" footer="0.3"/>
  <pageSetup paperSize="9" scale="77" fitToWidth="0" fitToHeight="0" orientation="portrait" r:id="rId1"/>
  <rowBreaks count="1" manualBreakCount="1">
    <brk id="3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2022-03-17T12:24:58Z</cp:lastPrinted>
  <dcterms:created xsi:type="dcterms:W3CDTF">2016-04-11T05:33:18Z</dcterms:created>
  <dcterms:modified xsi:type="dcterms:W3CDTF">2022-03-17T12:25:29Z</dcterms:modified>
</cp:coreProperties>
</file>