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1" l="1"/>
  <c r="I11" i="1"/>
  <c r="C12" i="1"/>
  <c r="C11" i="1"/>
  <c r="D12" i="1"/>
  <c r="D18" i="1" l="1"/>
  <c r="E18" i="1"/>
  <c r="J12" i="1" l="1"/>
  <c r="K18" i="1" l="1"/>
  <c r="J18" i="1"/>
  <c r="I18" i="1"/>
  <c r="K17" i="1"/>
  <c r="K20" i="1" s="1"/>
  <c r="J17" i="1"/>
  <c r="J20" i="1" s="1"/>
  <c r="I17" i="1"/>
  <c r="I20" i="1"/>
  <c r="I21" i="1" l="1"/>
  <c r="I22" i="1" s="1"/>
  <c r="K21" i="1"/>
  <c r="K22" i="1" s="1"/>
  <c r="J21" i="1"/>
  <c r="J22" i="1" s="1"/>
  <c r="E17" i="1"/>
  <c r="D17" i="1"/>
  <c r="C17" i="1"/>
  <c r="J23" i="1" l="1"/>
  <c r="K23" i="1"/>
  <c r="I23" i="1"/>
  <c r="C18" i="1"/>
  <c r="E20" i="1"/>
  <c r="E21" i="1" s="1"/>
  <c r="D20" i="1" l="1"/>
  <c r="C20" i="1"/>
  <c r="E22" i="1"/>
  <c r="C21" i="1" l="1"/>
  <c r="C22" i="1" s="1"/>
  <c r="C23" i="1" s="1"/>
  <c r="D21" i="1"/>
  <c r="D22" i="1" s="1"/>
  <c r="E23" i="1"/>
  <c r="D23" i="1" l="1"/>
</calcChain>
</file>

<file path=xl/sharedStrings.xml><?xml version="1.0" encoding="utf-8"?>
<sst xmlns="http://schemas.openxmlformats.org/spreadsheetml/2006/main" count="53" uniqueCount="29">
  <si>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</si>
  <si>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</si>
  <si>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</si>
  <si>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</si>
  <si>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</si>
  <si>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 xml:space="preserve">Ремонтний фонд </t>
  </si>
  <si>
    <t>РОЗРАХУНОК</t>
  </si>
  <si>
    <t>ПДВ 20%</t>
  </si>
  <si>
    <t>Вартість 1 маш./год.</t>
  </si>
  <si>
    <t>Простій (год)</t>
  </si>
  <si>
    <t>Амортизація</t>
  </si>
  <si>
    <t xml:space="preserve"> вартості роботи автотранспорту по КП ДМР "Благоустрій Дунаєвеччини" за одну годину роботи Белорус 82,1 </t>
  </si>
  <si>
    <t>Накладні витрати 30%</t>
  </si>
  <si>
    <t>Економіст</t>
  </si>
  <si>
    <t>Гол. бухгалтер</t>
  </si>
  <si>
    <t>Директор КП ДМР "Благоустрій Дунаєвеччини"</t>
  </si>
  <si>
    <t>Ігнатьєв С.В.</t>
  </si>
  <si>
    <t>Заробітна плата</t>
  </si>
  <si>
    <t>Заробітна плата вантажників  2 чол.</t>
  </si>
  <si>
    <t>Рентабельність 20%</t>
  </si>
  <si>
    <t>Амортизація подрібнювача</t>
  </si>
  <si>
    <t xml:space="preserve">Белорус 82,1 з подрібнювачем  </t>
  </si>
  <si>
    <t>Белорус 82,1 з подрібнювачем та робітниками</t>
  </si>
  <si>
    <t>Ніколаєв Ю.В.</t>
  </si>
  <si>
    <t>станом на травень 2021</t>
  </si>
  <si>
    <t>Машинне масло (0,28 х 33)</t>
  </si>
  <si>
    <t>Дизпаливо (5,6х38)</t>
  </si>
  <si>
    <t>Дизпаливо (5,6х23,38)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</si>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</sst>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2" fontId="4" fillId="0" borderId="1" xfId="0" applyNumberFormat="1" applyFont="1" applyBorder="1"/>
    <xf numFmtId="2" fontId="1" fillId="2" borderId="1" xfId="0" applyNumberFormat="1" applyFont="1" applyFill="1" applyBorder="1"/>
    <xf numFmtId="2" fontId="5" fillId="0" borderId="1" xfId="0" applyNumberFormat="1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1" fillId="0" borderId="5" xfId="0" applyFont="1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E10" sqref="E10"/>
    </sheetView>
  </sheetViews>
  <sheetFormatPr defaultRowHeight="14.4" x14ac:dyDescent="0.3"/>
  <cols>
    <col min="2" max="2" width="28.5546875" customWidth="1"/>
    <col min="3" max="3" width="15.88671875" customWidth="1"/>
    <col min="4" max="4" width="12.109375" customWidth="1"/>
    <col min="5" max="5" width="12.88671875" customWidth="1"/>
    <col min="6" max="7" width="6.6640625" customWidth="1"/>
    <col min="8" max="8" width="28.44140625" customWidth="1"/>
    <col min="9" max="9" width="17.33203125" customWidth="1"/>
    <col min="10" max="10" width="17" customWidth="1"/>
    <col min="11" max="11" width="12.5546875" customWidth="1"/>
    <col min="12" max="12" width="8.44140625" customWidth="1"/>
    <col min="13" max="13" width="10.6640625" customWidth="1"/>
    <col min="14" max="14" width="12.109375" customWidth="1"/>
  </cols>
  <sheetData>
    <row r="1" spans="2:11" ht="28.5" customHeight="1" x14ac:dyDescent="0.25">
      <c r="B1" s="1"/>
      <c r="H1" s="1"/>
    </row>
    <row r="2" spans="2:11" ht="27" customHeight="1" x14ac:dyDescent="0.3">
      <c r="C2" s="4"/>
      <c r="I2" s="4"/>
    </row>
    <row r="3" spans="2:11" ht="27.75" customHeight="1" x14ac:dyDescent="0.3"/>
    <row r="4" spans="2:11" ht="29.25" customHeight="1" x14ac:dyDescent="0.3">
      <c r="C4" s="4" t="s">
        <v>6</v>
      </c>
      <c r="H4" s="29" t="s">
        <v>6</v>
      </c>
    </row>
    <row r="5" spans="2:11" x14ac:dyDescent="0.3">
      <c r="B5" s="20" t="s">
        <v>11</v>
      </c>
      <c r="C5" s="21"/>
      <c r="D5" s="21"/>
      <c r="E5" s="21"/>
      <c r="H5" s="20" t="s">
        <v>11</v>
      </c>
      <c r="I5" s="21"/>
      <c r="J5" s="21"/>
      <c r="K5" s="21"/>
    </row>
    <row r="6" spans="2:11" x14ac:dyDescent="0.3">
      <c r="B6" s="21"/>
      <c r="C6" s="21"/>
      <c r="D6" s="21"/>
      <c r="E6" s="21"/>
      <c r="H6" s="21"/>
      <c r="I6" s="21"/>
      <c r="J6" s="21"/>
      <c r="K6" s="21"/>
    </row>
    <row r="7" spans="2:11" ht="15" customHeight="1" x14ac:dyDescent="0.3">
      <c r="D7" s="25" t="s">
        <v>24</v>
      </c>
      <c r="E7" s="26"/>
      <c r="J7" s="25" t="s">
        <v>24</v>
      </c>
      <c r="K7" s="26"/>
    </row>
    <row r="8" spans="2:11" x14ac:dyDescent="0.3">
      <c r="B8" s="22" t="s">
        <v>0</v>
      </c>
      <c r="C8" s="27" t="s">
        <v>1</v>
      </c>
      <c r="D8" s="22" t="s">
        <v>2</v>
      </c>
      <c r="E8" s="22" t="s">
        <v>9</v>
      </c>
      <c r="H8" s="22" t="s">
        <v>0</v>
      </c>
      <c r="I8" s="27" t="s">
        <v>1</v>
      </c>
      <c r="J8" s="22" t="s">
        <v>2</v>
      </c>
      <c r="K8" s="22" t="s">
        <v>9</v>
      </c>
    </row>
    <row r="9" spans="2:11" x14ac:dyDescent="0.3">
      <c r="B9" s="23"/>
      <c r="C9" s="28"/>
      <c r="D9" s="23"/>
      <c r="E9" s="24"/>
      <c r="H9" s="23"/>
      <c r="I9" s="28"/>
      <c r="J9" s="23"/>
      <c r="K9" s="24"/>
    </row>
    <row r="10" spans="2:11" ht="50.25" customHeight="1" x14ac:dyDescent="0.3">
      <c r="B10" s="17" t="s">
        <v>22</v>
      </c>
      <c r="C10" s="3"/>
      <c r="D10" s="2"/>
      <c r="E10" s="3"/>
      <c r="H10" s="17" t="s">
        <v>21</v>
      </c>
      <c r="I10" s="3"/>
      <c r="J10" s="2"/>
      <c r="K10" s="3"/>
    </row>
    <row r="11" spans="2:11" ht="24" customHeight="1" x14ac:dyDescent="0.3">
      <c r="B11" s="3" t="s">
        <v>26</v>
      </c>
      <c r="C11" s="3">
        <f>5.6*38</f>
        <v>212.79999999999998</v>
      </c>
      <c r="D11" s="2"/>
      <c r="E11" s="3"/>
      <c r="H11" s="3" t="s">
        <v>27</v>
      </c>
      <c r="I11" s="3">
        <f>5.6*38</f>
        <v>212.79999999999998</v>
      </c>
      <c r="J11" s="2"/>
      <c r="K11" s="3"/>
    </row>
    <row r="12" spans="2:11" ht="21" customHeight="1" x14ac:dyDescent="0.3">
      <c r="B12" s="3" t="s">
        <v>25</v>
      </c>
      <c r="C12" s="16">
        <f>0.28*33</f>
        <v>9.24</v>
      </c>
      <c r="D12" s="16">
        <f>0.28*33</f>
        <v>9.24</v>
      </c>
      <c r="E12" s="3"/>
      <c r="H12" s="3" t="s">
        <v>25</v>
      </c>
      <c r="I12" s="16">
        <f>0.28*33</f>
        <v>9.24</v>
      </c>
      <c r="J12" s="16">
        <f>0.28*29.17</f>
        <v>8.167600000000002</v>
      </c>
      <c r="K12" s="3"/>
    </row>
    <row r="13" spans="2:11" ht="21.75" customHeight="1" x14ac:dyDescent="0.3">
      <c r="B13" s="3" t="s">
        <v>10</v>
      </c>
      <c r="C13" s="5">
        <v>36.18</v>
      </c>
      <c r="D13" s="5">
        <v>36.18</v>
      </c>
      <c r="E13" s="5">
        <v>36.18</v>
      </c>
      <c r="H13" s="3" t="s">
        <v>10</v>
      </c>
      <c r="I13" s="5">
        <v>36.18</v>
      </c>
      <c r="J13" s="5">
        <v>36.18</v>
      </c>
      <c r="K13" s="5">
        <v>36.18</v>
      </c>
    </row>
    <row r="14" spans="2:11" ht="21.75" customHeight="1" x14ac:dyDescent="0.3">
      <c r="B14" s="3" t="s">
        <v>20</v>
      </c>
      <c r="C14" s="5">
        <v>28.44</v>
      </c>
      <c r="D14" s="5">
        <v>28.44</v>
      </c>
      <c r="E14" s="5">
        <v>28.44</v>
      </c>
      <c r="H14" s="3" t="s">
        <v>20</v>
      </c>
      <c r="I14" s="5">
        <v>28.44</v>
      </c>
      <c r="J14" s="5">
        <v>28.44</v>
      </c>
      <c r="K14" s="5">
        <v>28.44</v>
      </c>
    </row>
    <row r="15" spans="2:11" ht="24" customHeight="1" x14ac:dyDescent="0.3">
      <c r="B15" s="3" t="s">
        <v>17</v>
      </c>
      <c r="C15" s="3">
        <v>72.400000000000006</v>
      </c>
      <c r="D15" s="3">
        <v>72.400000000000006</v>
      </c>
      <c r="E15" s="3">
        <v>72.400000000000006</v>
      </c>
      <c r="H15" s="3" t="s">
        <v>17</v>
      </c>
      <c r="I15" s="3">
        <v>72.400000000000006</v>
      </c>
      <c r="J15" s="3">
        <v>72.400000000000006</v>
      </c>
      <c r="K15" s="3">
        <v>72.400000000000006</v>
      </c>
    </row>
    <row r="16" spans="2:11" ht="28.2" x14ac:dyDescent="0.3">
      <c r="B16" s="9" t="s">
        <v>18</v>
      </c>
      <c r="C16" s="10">
        <v>84.38</v>
      </c>
      <c r="D16" s="10">
        <v>84.38</v>
      </c>
      <c r="E16" s="10">
        <v>84.38</v>
      </c>
      <c r="H16" s="9"/>
      <c r="I16" s="10"/>
      <c r="J16" s="10"/>
      <c r="K16" s="10"/>
    </row>
    <row r="17" spans="1:11" x14ac:dyDescent="0.3">
      <c r="B17" s="10" t="s">
        <v>4</v>
      </c>
      <c r="C17" s="11">
        <f>(C15+C16)*22%</f>
        <v>34.491599999999998</v>
      </c>
      <c r="D17" s="11">
        <f>(D15+D16)*22%</f>
        <v>34.491599999999998</v>
      </c>
      <c r="E17" s="11">
        <f>(E15+E16)*22%</f>
        <v>34.491599999999998</v>
      </c>
      <c r="H17" s="10" t="s">
        <v>4</v>
      </c>
      <c r="I17" s="11">
        <f>(I15+I16)*22%</f>
        <v>15.928000000000001</v>
      </c>
      <c r="J17" s="11">
        <f>(J15+J16)*22%</f>
        <v>15.928000000000001</v>
      </c>
      <c r="K17" s="11">
        <f>(K15+K16)*22%</f>
        <v>15.928000000000001</v>
      </c>
    </row>
    <row r="18" spans="1:11" x14ac:dyDescent="0.3">
      <c r="B18" s="10" t="s">
        <v>12</v>
      </c>
      <c r="C18" s="11">
        <f>(C15+C16)*30%</f>
        <v>47.033999999999999</v>
      </c>
      <c r="D18" s="11">
        <f t="shared" ref="D18:E18" si="0">(D15+D16)*30%</f>
        <v>47.033999999999999</v>
      </c>
      <c r="E18" s="11">
        <f t="shared" si="0"/>
        <v>47.033999999999999</v>
      </c>
      <c r="H18" s="10" t="s">
        <v>12</v>
      </c>
      <c r="I18" s="11">
        <f>(I15+I16)*30%</f>
        <v>21.720000000000002</v>
      </c>
      <c r="J18" s="11">
        <f t="shared" ref="J18:K18" si="1">J15*30%</f>
        <v>21.720000000000002</v>
      </c>
      <c r="K18" s="11">
        <f t="shared" si="1"/>
        <v>21.720000000000002</v>
      </c>
    </row>
    <row r="19" spans="1:11" x14ac:dyDescent="0.3">
      <c r="B19" s="10" t="s">
        <v>5</v>
      </c>
      <c r="C19" s="12">
        <v>55</v>
      </c>
      <c r="D19" s="13">
        <v>55</v>
      </c>
      <c r="E19" s="14"/>
      <c r="H19" s="10" t="s">
        <v>5</v>
      </c>
      <c r="I19" s="12">
        <v>55</v>
      </c>
      <c r="J19" s="13">
        <v>55</v>
      </c>
      <c r="K19" s="14"/>
    </row>
    <row r="20" spans="1:11" x14ac:dyDescent="0.3">
      <c r="B20" s="10" t="s">
        <v>3</v>
      </c>
      <c r="C20" s="15">
        <f>SUM(C10:C19)</f>
        <v>579.96559999999999</v>
      </c>
      <c r="D20" s="15">
        <f>SUM(D10:D19)</f>
        <v>367.16559999999998</v>
      </c>
      <c r="E20" s="15">
        <f>SUM(E10:E19)</f>
        <v>302.92560000000003</v>
      </c>
      <c r="H20" s="10" t="s">
        <v>3</v>
      </c>
      <c r="I20" s="15">
        <f>SUM(I10:I19)</f>
        <v>451.70799999999997</v>
      </c>
      <c r="J20" s="15">
        <f>SUM(J10:J19)</f>
        <v>237.8356</v>
      </c>
      <c r="K20" s="15">
        <f>SUM(K10:K19)</f>
        <v>174.66800000000001</v>
      </c>
    </row>
    <row r="21" spans="1:11" x14ac:dyDescent="0.3">
      <c r="A21" s="1"/>
      <c r="B21" s="10" t="s">
        <v>19</v>
      </c>
      <c r="C21" s="11">
        <f>C20*20%</f>
        <v>115.99312</v>
      </c>
      <c r="D21" s="11">
        <f t="shared" ref="D21:E21" si="2">D20*20%</f>
        <v>73.433120000000002</v>
      </c>
      <c r="E21" s="11">
        <f t="shared" si="2"/>
        <v>60.585120000000011</v>
      </c>
      <c r="H21" s="10" t="s">
        <v>19</v>
      </c>
      <c r="I21" s="11">
        <f>I20*20%</f>
        <v>90.3416</v>
      </c>
      <c r="J21" s="11">
        <f t="shared" ref="J21:K21" si="3">J20*20%</f>
        <v>47.567120000000003</v>
      </c>
      <c r="K21" s="11">
        <f t="shared" si="3"/>
        <v>34.933600000000006</v>
      </c>
    </row>
    <row r="22" spans="1:11" x14ac:dyDescent="0.3">
      <c r="A22" s="1"/>
      <c r="B22" s="10" t="s">
        <v>7</v>
      </c>
      <c r="C22" s="11">
        <f>(C21+C20)*20%</f>
        <v>139.191744</v>
      </c>
      <c r="D22" s="11">
        <f>(D21+D20)*20%</f>
        <v>88.119743999999997</v>
      </c>
      <c r="E22" s="11">
        <f>(E21+E20)*20%</f>
        <v>72.702144000000018</v>
      </c>
      <c r="H22" s="10" t="s">
        <v>7</v>
      </c>
      <c r="I22" s="11">
        <f>(I21+I20)*20%</f>
        <v>108.40992</v>
      </c>
      <c r="J22" s="11">
        <f>(J21+J20)*20%</f>
        <v>57.080544000000003</v>
      </c>
      <c r="K22" s="11">
        <f>(K21+K20)*20%</f>
        <v>41.920320000000004</v>
      </c>
    </row>
    <row r="23" spans="1:11" x14ac:dyDescent="0.3">
      <c r="A23" s="1"/>
      <c r="B23" s="10" t="s">
        <v>8</v>
      </c>
      <c r="C23" s="15">
        <f>C20+C21+C22</f>
        <v>835.15046399999994</v>
      </c>
      <c r="D23" s="15">
        <f>D20+D21+D22</f>
        <v>528.71846399999993</v>
      </c>
      <c r="E23" s="15">
        <f>E20+E21+E22</f>
        <v>436.21286400000008</v>
      </c>
      <c r="H23" s="10" t="s">
        <v>8</v>
      </c>
      <c r="I23" s="15">
        <f>I20+I21+I22</f>
        <v>650.45951999999988</v>
      </c>
      <c r="J23" s="15">
        <f>J20+J21+J22</f>
        <v>342.48326399999996</v>
      </c>
      <c r="K23" s="15">
        <f>K20+K21+K22</f>
        <v>251.52192000000002</v>
      </c>
    </row>
    <row r="24" spans="1:11" x14ac:dyDescent="0.3">
      <c r="A24" s="1"/>
      <c r="B24" s="1"/>
      <c r="C24" s="1"/>
      <c r="D24" s="1"/>
      <c r="E24" s="1"/>
      <c r="H24" s="1"/>
      <c r="I24" s="1"/>
      <c r="J24" s="1"/>
      <c r="K24" s="1"/>
    </row>
    <row r="25" spans="1:11" ht="46.8" x14ac:dyDescent="0.3">
      <c r="A25" s="6"/>
      <c r="B25" s="8" t="s">
        <v>15</v>
      </c>
      <c r="C25" s="6"/>
      <c r="D25" s="6" t="s">
        <v>23</v>
      </c>
      <c r="E25" s="6"/>
      <c r="H25" s="8" t="s">
        <v>15</v>
      </c>
      <c r="I25" s="6"/>
      <c r="J25" s="6" t="s">
        <v>23</v>
      </c>
      <c r="K25" s="6"/>
    </row>
    <row r="26" spans="1:11" ht="26.25" customHeight="1" x14ac:dyDescent="0.3">
      <c r="A26" s="6"/>
      <c r="B26" s="6" t="s">
        <v>14</v>
      </c>
      <c r="C26" s="6"/>
      <c r="D26" s="18" t="s">
        <v>16</v>
      </c>
      <c r="E26" s="19"/>
      <c r="H26" s="6" t="s">
        <v>14</v>
      </c>
      <c r="I26" s="6"/>
      <c r="J26" s="18" t="s">
        <v>16</v>
      </c>
      <c r="K26" s="19"/>
    </row>
    <row r="27" spans="1:11" ht="27" customHeight="1" x14ac:dyDescent="0.3">
      <c r="A27" s="7"/>
      <c r="B27" s="6" t="s">
        <v>13</v>
      </c>
      <c r="C27" s="7"/>
      <c r="D27" s="7" t="s">
        <v>28</v>
      </c>
      <c r="E27" s="7"/>
      <c r="H27" s="6" t="s">
        <v>13</v>
      </c>
      <c r="I27" s="7"/>
      <c r="J27" s="7" t="s">
        <v>28</v>
      </c>
      <c r="K27" s="7"/>
    </row>
  </sheetData>
  <mergeCells count="14">
    <mergeCell ref="J26:K26"/>
    <mergeCell ref="D26:E26"/>
    <mergeCell ref="B5:E6"/>
    <mergeCell ref="B8:B9"/>
    <mergeCell ref="D8:D9"/>
    <mergeCell ref="E8:E9"/>
    <mergeCell ref="D7:E7"/>
    <mergeCell ref="C8:C9"/>
    <mergeCell ref="H5:K6"/>
    <mergeCell ref="J7:K7"/>
    <mergeCell ref="H8:H9"/>
    <mergeCell ref="I8:I9"/>
    <mergeCell ref="J8:J9"/>
    <mergeCell ref="K8:K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2022-03-17T12:15:18Z</cp:lastPrinted>
  <dcterms:created xsi:type="dcterms:W3CDTF">2016-04-11T05:33:18Z</dcterms:created>
  <dcterms:modified xsi:type="dcterms:W3CDTF">2022-03-17T12:16:45Z</dcterms:modified>
</cp:coreProperties>
</file>