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1" l="1"/>
  <c r="E38" i="1"/>
  <c r="D38" i="1"/>
  <c r="C38" i="1"/>
  <c r="E37" i="1"/>
  <c r="F37" i="1"/>
  <c r="D37" i="1"/>
  <c r="C37" i="1"/>
  <c r="E10" i="1"/>
  <c r="F11" i="1"/>
  <c r="E11" i="1"/>
  <c r="D11" i="1"/>
  <c r="C11" i="1"/>
  <c r="F10" i="1"/>
  <c r="D10" i="1"/>
  <c r="C10" i="1"/>
  <c r="D14" i="1" l="1"/>
  <c r="E14" i="1"/>
  <c r="F14" i="1"/>
  <c r="G14" i="1"/>
  <c r="D13" i="1"/>
  <c r="E13" i="1"/>
  <c r="F13" i="1"/>
  <c r="G13" i="1"/>
  <c r="C14" i="1"/>
  <c r="C13" i="1"/>
  <c r="F16" i="1"/>
  <c r="D16" i="1"/>
  <c r="G42" i="1"/>
  <c r="F42" i="1"/>
  <c r="E42" i="1"/>
  <c r="D42" i="1"/>
  <c r="C42" i="1"/>
  <c r="G41" i="1"/>
  <c r="F41" i="1"/>
  <c r="E41" i="1"/>
  <c r="D41" i="1"/>
  <c r="C41" i="1"/>
  <c r="D44" i="1"/>
  <c r="F44" i="1" l="1"/>
  <c r="F45" i="1" s="1"/>
  <c r="F46" i="1" s="1"/>
  <c r="F47" i="1" s="1"/>
  <c r="C16" i="1"/>
  <c r="C17" i="1" s="1"/>
  <c r="G16" i="1"/>
  <c r="C44" i="1"/>
  <c r="C45" i="1" s="1"/>
  <c r="E44" i="1"/>
  <c r="E45" i="1" s="1"/>
  <c r="E16" i="1"/>
  <c r="E17" i="1" s="1"/>
  <c r="E18" i="1" s="1"/>
  <c r="E19" i="1" s="1"/>
  <c r="G44" i="1"/>
  <c r="G17" i="1"/>
  <c r="D17" i="1"/>
  <c r="F17" i="1"/>
  <c r="F18" i="1" s="1"/>
  <c r="F19" i="1" s="1"/>
  <c r="G45" i="1"/>
  <c r="D45" i="1"/>
  <c r="D18" i="1" l="1"/>
  <c r="D19" i="1" s="1"/>
  <c r="G18" i="1"/>
  <c r="G19" i="1" s="1"/>
  <c r="C18" i="1"/>
  <c r="C19" i="1" s="1"/>
  <c r="G46" i="1"/>
  <c r="G47" i="1" s="1"/>
  <c r="D46" i="1"/>
  <c r="D47" i="1" s="1"/>
  <c r="C46" i="1"/>
  <c r="C47" i="1" s="1"/>
  <c r="E46" i="1"/>
  <c r="E47" i="1" s="1"/>
</calcChain>
</file>

<file path=xl/sharedStrings.xml><?xml version="1.0" encoding="utf-8"?>
<sst xmlns="http://schemas.openxmlformats.org/spreadsheetml/2006/main" count="59" uniqueCount="29">
  <si>
    <t>Марка автотранспорту</t>
  </si>
  <si>
    <t>Нарахування 22%</t>
  </si>
  <si>
    <t xml:space="preserve">Ремонтний фонд </t>
  </si>
  <si>
    <t>РОЗРАХУНОК</t>
  </si>
  <si>
    <t>ПДВ 20%</t>
  </si>
  <si>
    <t>Накладні витрати 30%</t>
  </si>
  <si>
    <t>Газ</t>
  </si>
  <si>
    <t>Бензин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</si>
  <si>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</si>
  <si>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</si>
  <si>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за одну годину роботи </t>
  </si>
  <si>
    <t>Рентабельність 20%</t>
  </si>
  <si>
    <t>З паливом</t>
  </si>
  <si>
    <t>Простій</t>
  </si>
  <si>
    <t>по місту</t>
  </si>
  <si>
    <t>по трасі</t>
  </si>
  <si>
    <t xml:space="preserve">Заробітна плата водія </t>
  </si>
  <si>
    <t>Заробітна плата вантажників 2 чол</t>
  </si>
  <si>
    <t xml:space="preserve">Всього собівартість             </t>
  </si>
  <si>
    <t>Вартість 1 маш. год.</t>
  </si>
  <si>
    <t>Самоскид-  ЗИЛ ММЗ 4502     (ВХ3068АН)</t>
  </si>
  <si>
    <t xml:space="preserve">Газ/Бензин 38,8л. на 100 км                </t>
  </si>
  <si>
    <t>Машинне масло (2,55л х33) на 100 км</t>
  </si>
  <si>
    <t>станом на березень 2022</t>
  </si>
  <si>
    <t>Нижник В.С.</t>
  </si>
  <si>
    <t>Заступник гол. Бухгалтера</t>
  </si>
  <si>
    <t>Їжак О.М.</t>
  </si>
  <si>
    <t>Барвінок А.В.</t>
  </si>
  <si>
    <t>Машинне масло (2,55л х 33) на 100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</si>
</sst>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2" fontId="2" fillId="0" borderId="0" xfId="0" applyNumberFormat="1" applyFont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4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3"/>
  <sheetViews>
    <sheetView tabSelected="1" view="pageBreakPreview" zoomScale="115" zoomScaleNormal="100" zoomScaleSheetLayoutView="115" workbookViewId="0">
      <selection activeCell="C30" sqref="C30:E30"/>
    </sheetView>
  </sheetViews>
  <sheetFormatPr defaultRowHeight="14.4" x14ac:dyDescent="0.3"/>
  <cols>
    <col min="2" max="2" width="36" customWidth="1"/>
  </cols>
  <sheetData>
    <row r="1" spans="2:8" s="1" customFormat="1" x14ac:dyDescent="0.3">
      <c r="B1"/>
      <c r="C1"/>
      <c r="D1"/>
      <c r="E1" s="3"/>
      <c r="F1" s="3"/>
      <c r="G1"/>
      <c r="H1"/>
    </row>
    <row r="2" spans="2:8" s="1" customFormat="1" ht="15" x14ac:dyDescent="0.25">
      <c r="B2"/>
      <c r="C2"/>
      <c r="D2"/>
      <c r="E2"/>
      <c r="F2"/>
      <c r="G2" s="3"/>
      <c r="H2"/>
    </row>
    <row r="3" spans="2:8" ht="15.6" x14ac:dyDescent="0.3">
      <c r="C3" s="16" t="s">
        <v>3</v>
      </c>
      <c r="D3" s="16"/>
      <c r="E3" s="17"/>
      <c r="F3" s="8"/>
    </row>
    <row r="4" spans="2:8" x14ac:dyDescent="0.3">
      <c r="B4" s="18" t="s">
        <v>10</v>
      </c>
      <c r="C4" s="19"/>
      <c r="D4" s="19"/>
      <c r="E4" s="19"/>
      <c r="F4" s="19"/>
      <c r="G4" s="19"/>
    </row>
    <row r="5" spans="2:8" x14ac:dyDescent="0.3">
      <c r="B5" s="19"/>
      <c r="C5" s="19"/>
      <c r="D5" s="19"/>
      <c r="E5" s="19"/>
      <c r="F5" s="19"/>
      <c r="G5" s="19"/>
    </row>
    <row r="6" spans="2:8" x14ac:dyDescent="0.3">
      <c r="E6" s="20" t="s">
        <v>23</v>
      </c>
      <c r="F6" s="20"/>
      <c r="G6" s="20"/>
    </row>
    <row r="7" spans="2:8" x14ac:dyDescent="0.3">
      <c r="B7" s="21" t="s">
        <v>0</v>
      </c>
      <c r="C7" s="23" t="s">
        <v>12</v>
      </c>
      <c r="D7" s="23"/>
      <c r="E7" s="23"/>
      <c r="F7" s="23"/>
      <c r="G7" s="21" t="s">
        <v>13</v>
      </c>
    </row>
    <row r="8" spans="2:8" x14ac:dyDescent="0.3">
      <c r="B8" s="22"/>
      <c r="C8" s="23" t="s">
        <v>14</v>
      </c>
      <c r="D8" s="23"/>
      <c r="E8" s="23" t="s">
        <v>15</v>
      </c>
      <c r="F8" s="23"/>
      <c r="G8" s="22"/>
    </row>
    <row r="9" spans="2:8" ht="28.2" x14ac:dyDescent="0.3">
      <c r="B9" s="4" t="s">
        <v>20</v>
      </c>
      <c r="C9" s="9" t="s">
        <v>6</v>
      </c>
      <c r="D9" s="9" t="s">
        <v>7</v>
      </c>
      <c r="E9" s="9" t="s">
        <v>6</v>
      </c>
      <c r="F9" s="9" t="s">
        <v>7</v>
      </c>
      <c r="G9" s="9"/>
    </row>
    <row r="10" spans="2:8" x14ac:dyDescent="0.3">
      <c r="B10" s="10" t="s">
        <v>21</v>
      </c>
      <c r="C10" s="11">
        <f>38.8*40/100*20</f>
        <v>310.39999999999998</v>
      </c>
      <c r="D10" s="11">
        <f>38.8*38/100*20</f>
        <v>294.87999999999994</v>
      </c>
      <c r="E10" s="11">
        <f>40*40/100*49</f>
        <v>784</v>
      </c>
      <c r="F10" s="11">
        <f>38.8*38/100*49</f>
        <v>722.4559999999999</v>
      </c>
      <c r="G10" s="9"/>
    </row>
    <row r="11" spans="2:8" x14ac:dyDescent="0.3">
      <c r="B11" s="2" t="s">
        <v>22</v>
      </c>
      <c r="C11" s="11">
        <f>2.55*33/100*20</f>
        <v>16.829999999999998</v>
      </c>
      <c r="D11" s="11">
        <f>2.55*33/100*20</f>
        <v>16.829999999999998</v>
      </c>
      <c r="E11" s="11">
        <f>2.55*33/100*49</f>
        <v>41.233499999999992</v>
      </c>
      <c r="F11" s="11">
        <f>2.55*33/100*49</f>
        <v>41.233499999999992</v>
      </c>
      <c r="G11" s="9"/>
    </row>
    <row r="12" spans="2:8" x14ac:dyDescent="0.3">
      <c r="B12" s="10" t="s">
        <v>16</v>
      </c>
      <c r="C12" s="9">
        <v>87.11</v>
      </c>
      <c r="D12" s="9">
        <v>87.11</v>
      </c>
      <c r="E12" s="9">
        <v>87.11</v>
      </c>
      <c r="F12" s="9">
        <v>87.11</v>
      </c>
      <c r="G12" s="9">
        <v>87.11</v>
      </c>
    </row>
    <row r="13" spans="2:8" x14ac:dyDescent="0.3">
      <c r="B13" s="2" t="s">
        <v>1</v>
      </c>
      <c r="C13" s="12">
        <f>(C12)*0.22</f>
        <v>19.164200000000001</v>
      </c>
      <c r="D13" s="12">
        <f t="shared" ref="D13:G13" si="0">(D12)*0.22</f>
        <v>19.164200000000001</v>
      </c>
      <c r="E13" s="12">
        <f t="shared" si="0"/>
        <v>19.164200000000001</v>
      </c>
      <c r="F13" s="12">
        <f t="shared" si="0"/>
        <v>19.164200000000001</v>
      </c>
      <c r="G13" s="12">
        <f t="shared" si="0"/>
        <v>19.164200000000001</v>
      </c>
    </row>
    <row r="14" spans="2:8" x14ac:dyDescent="0.3">
      <c r="B14" s="2" t="s">
        <v>5</v>
      </c>
      <c r="C14" s="12">
        <f>(C12)*0.3</f>
        <v>26.132999999999999</v>
      </c>
      <c r="D14" s="12">
        <f t="shared" ref="D14:G14" si="1">(D12)*0.3</f>
        <v>26.132999999999999</v>
      </c>
      <c r="E14" s="12">
        <f t="shared" si="1"/>
        <v>26.132999999999999</v>
      </c>
      <c r="F14" s="12">
        <f t="shared" si="1"/>
        <v>26.132999999999999</v>
      </c>
      <c r="G14" s="12">
        <f t="shared" si="1"/>
        <v>26.132999999999999</v>
      </c>
    </row>
    <row r="15" spans="2:8" x14ac:dyDescent="0.3">
      <c r="B15" s="2" t="s">
        <v>2</v>
      </c>
      <c r="C15" s="12">
        <v>80</v>
      </c>
      <c r="D15" s="12">
        <v>80</v>
      </c>
      <c r="E15" s="12">
        <v>80</v>
      </c>
      <c r="F15" s="12">
        <v>80</v>
      </c>
      <c r="G15" s="12"/>
    </row>
    <row r="16" spans="2:8" x14ac:dyDescent="0.3">
      <c r="B16" s="4" t="s">
        <v>18</v>
      </c>
      <c r="C16" s="13">
        <f>SUM(C10:C15)</f>
        <v>539.63719999999989</v>
      </c>
      <c r="D16" s="13">
        <f>SUM(D10:D15)</f>
        <v>524.11719999999991</v>
      </c>
      <c r="E16" s="13">
        <f>SUM(E10:E15)</f>
        <v>1037.6407000000002</v>
      </c>
      <c r="F16" s="13">
        <f>SUM(F10:F15)</f>
        <v>976.09670000000006</v>
      </c>
      <c r="G16" s="13">
        <f>SUM(G10:G15)</f>
        <v>132.40720000000002</v>
      </c>
    </row>
    <row r="17" spans="2:7" x14ac:dyDescent="0.3">
      <c r="B17" s="2" t="s">
        <v>11</v>
      </c>
      <c r="C17" s="12">
        <f>C16*20%</f>
        <v>107.92743999999999</v>
      </c>
      <c r="D17" s="12">
        <f t="shared" ref="D17:G17" si="2">D16*20%</f>
        <v>104.82343999999999</v>
      </c>
      <c r="E17" s="12">
        <f t="shared" si="2"/>
        <v>207.52814000000004</v>
      </c>
      <c r="F17" s="12">
        <f t="shared" si="2"/>
        <v>195.21934000000002</v>
      </c>
      <c r="G17" s="12">
        <f t="shared" si="2"/>
        <v>26.481440000000006</v>
      </c>
    </row>
    <row r="18" spans="2:7" x14ac:dyDescent="0.3">
      <c r="B18" s="2" t="s">
        <v>4</v>
      </c>
      <c r="C18" s="12">
        <f>(C16+C17)*20%</f>
        <v>129.51292799999996</v>
      </c>
      <c r="D18" s="12">
        <f t="shared" ref="D18:F18" si="3">(D16+D17)*20%</f>
        <v>125.78812799999999</v>
      </c>
      <c r="E18" s="12">
        <f t="shared" si="3"/>
        <v>249.03376800000007</v>
      </c>
      <c r="F18" s="12">
        <f t="shared" si="3"/>
        <v>234.26320800000005</v>
      </c>
      <c r="G18" s="12">
        <f>(G16+G17)*20%</f>
        <v>31.777728000000003</v>
      </c>
    </row>
    <row r="19" spans="2:7" x14ac:dyDescent="0.3">
      <c r="B19" s="14" t="s">
        <v>19</v>
      </c>
      <c r="C19" s="13">
        <f>C16+C17+C18</f>
        <v>777.07756799999981</v>
      </c>
      <c r="D19" s="13">
        <f t="shared" ref="D19:F19" si="4">D16+D17+D18</f>
        <v>754.72876799999995</v>
      </c>
      <c r="E19" s="13">
        <f t="shared" si="4"/>
        <v>1494.2026080000003</v>
      </c>
      <c r="F19" s="13">
        <f t="shared" si="4"/>
        <v>1405.5792480000002</v>
      </c>
      <c r="G19" s="13">
        <f>G16+G17+G18</f>
        <v>190.66636800000001</v>
      </c>
    </row>
    <row r="20" spans="2:7" ht="15" x14ac:dyDescent="0.25">
      <c r="B20" s="15"/>
      <c r="C20" s="6"/>
      <c r="D20" s="6"/>
      <c r="E20" s="6"/>
      <c r="F20" s="6"/>
      <c r="G20" s="6"/>
    </row>
    <row r="21" spans="2:7" ht="31.2" x14ac:dyDescent="0.3">
      <c r="B21" s="5" t="s">
        <v>8</v>
      </c>
      <c r="C21" s="7"/>
      <c r="D21" s="7"/>
      <c r="E21" s="7"/>
      <c r="F21" s="7"/>
      <c r="G21" s="7" t="s">
        <v>24</v>
      </c>
    </row>
    <row r="22" spans="2:7" ht="15.75" x14ac:dyDescent="0.25">
      <c r="B22" s="5"/>
      <c r="C22" s="7"/>
      <c r="D22" s="7"/>
      <c r="E22" s="7"/>
      <c r="F22" s="7"/>
      <c r="G22" s="7"/>
    </row>
    <row r="23" spans="2:7" ht="15.6" x14ac:dyDescent="0.3">
      <c r="B23" s="7" t="s">
        <v>25</v>
      </c>
      <c r="C23" s="7"/>
      <c r="D23" s="7"/>
      <c r="E23" s="7"/>
      <c r="F23" s="7"/>
      <c r="G23" s="7" t="s">
        <v>26</v>
      </c>
    </row>
    <row r="24" spans="2:7" ht="15.6" x14ac:dyDescent="0.3">
      <c r="B24" s="7"/>
      <c r="C24" s="7"/>
      <c r="D24" s="7"/>
      <c r="E24" s="7"/>
      <c r="F24" s="7"/>
      <c r="G24" s="7"/>
    </row>
    <row r="25" spans="2:7" ht="15.6" x14ac:dyDescent="0.3">
      <c r="B25" s="7" t="s">
        <v>9</v>
      </c>
      <c r="C25" s="7"/>
      <c r="D25" s="7"/>
      <c r="E25" s="7"/>
      <c r="F25" s="7"/>
      <c r="G25" s="7" t="s">
        <v>27</v>
      </c>
    </row>
    <row r="27" spans="2:7" ht="29.25" customHeight="1" x14ac:dyDescent="0.3"/>
    <row r="28" spans="2:7" ht="28.5" customHeight="1" x14ac:dyDescent="0.3">
      <c r="E28" s="3"/>
      <c r="F28" s="3"/>
    </row>
    <row r="29" spans="2:7" ht="27" customHeight="1" x14ac:dyDescent="0.3">
      <c r="G29" s="3"/>
    </row>
    <row r="30" spans="2:7" ht="27.75" customHeight="1" x14ac:dyDescent="0.3">
      <c r="C30" s="16" t="s">
        <v>3</v>
      </c>
      <c r="D30" s="16"/>
      <c r="E30" s="17"/>
      <c r="F30" s="8"/>
    </row>
    <row r="31" spans="2:7" ht="29.25" customHeight="1" x14ac:dyDescent="0.3">
      <c r="B31" s="18" t="s">
        <v>10</v>
      </c>
      <c r="C31" s="19"/>
      <c r="D31" s="19"/>
      <c r="E31" s="19"/>
      <c r="F31" s="19"/>
      <c r="G31" s="19"/>
    </row>
    <row r="32" spans="2:7" x14ac:dyDescent="0.3">
      <c r="B32" s="19"/>
      <c r="C32" s="19"/>
      <c r="D32" s="19"/>
      <c r="E32" s="19"/>
      <c r="F32" s="19"/>
      <c r="G32" s="19"/>
    </row>
    <row r="33" spans="2:7" x14ac:dyDescent="0.3">
      <c r="E33" s="20" t="s">
        <v>23</v>
      </c>
      <c r="F33" s="20"/>
      <c r="G33" s="20"/>
    </row>
    <row r="34" spans="2:7" x14ac:dyDescent="0.3">
      <c r="B34" s="21" t="s">
        <v>0</v>
      </c>
      <c r="C34" s="23" t="s">
        <v>12</v>
      </c>
      <c r="D34" s="23"/>
      <c r="E34" s="23"/>
      <c r="F34" s="23"/>
      <c r="G34" s="21" t="s">
        <v>13</v>
      </c>
    </row>
    <row r="35" spans="2:7" x14ac:dyDescent="0.3">
      <c r="B35" s="22"/>
      <c r="C35" s="23" t="s">
        <v>14</v>
      </c>
      <c r="D35" s="23"/>
      <c r="E35" s="23" t="s">
        <v>15</v>
      </c>
      <c r="F35" s="23"/>
      <c r="G35" s="22"/>
    </row>
    <row r="36" spans="2:7" ht="28.2" x14ac:dyDescent="0.3">
      <c r="B36" s="4" t="s">
        <v>20</v>
      </c>
      <c r="C36" s="9" t="s">
        <v>6</v>
      </c>
      <c r="D36" s="9" t="s">
        <v>7</v>
      </c>
      <c r="E36" s="9" t="s">
        <v>6</v>
      </c>
      <c r="F36" s="9" t="s">
        <v>7</v>
      </c>
      <c r="G36" s="9"/>
    </row>
    <row r="37" spans="2:7" x14ac:dyDescent="0.3">
      <c r="B37" s="10" t="s">
        <v>21</v>
      </c>
      <c r="C37" s="11">
        <f>38.8*40/100*20</f>
        <v>310.39999999999998</v>
      </c>
      <c r="D37" s="11">
        <f>38.8*38/100*20</f>
        <v>294.87999999999994</v>
      </c>
      <c r="E37" s="11">
        <f>38.8*40/100*49</f>
        <v>760.48</v>
      </c>
      <c r="F37" s="11">
        <f>38.8*38/100*49</f>
        <v>722.4559999999999</v>
      </c>
      <c r="G37" s="9"/>
    </row>
    <row r="38" spans="2:7" x14ac:dyDescent="0.3">
      <c r="B38" s="2" t="s">
        <v>28</v>
      </c>
      <c r="C38" s="11">
        <f>2.55*33/100*20</f>
        <v>16.829999999999998</v>
      </c>
      <c r="D38" s="11">
        <f>2.55*33/100*20</f>
        <v>16.829999999999998</v>
      </c>
      <c r="E38" s="11">
        <f>2.55*33/100*49</f>
        <v>41.233499999999992</v>
      </c>
      <c r="F38" s="11">
        <f>2.55*33/100*49</f>
        <v>41.233499999999992</v>
      </c>
      <c r="G38" s="9"/>
    </row>
    <row r="39" spans="2:7" x14ac:dyDescent="0.3">
      <c r="B39" s="10" t="s">
        <v>16</v>
      </c>
      <c r="C39" s="9">
        <v>87.11</v>
      </c>
      <c r="D39" s="9">
        <v>87.11</v>
      </c>
      <c r="E39" s="9">
        <v>87.11</v>
      </c>
      <c r="F39" s="9">
        <v>87.11</v>
      </c>
      <c r="G39" s="9">
        <v>87.11</v>
      </c>
    </row>
    <row r="40" spans="2:7" x14ac:dyDescent="0.3">
      <c r="B40" s="10" t="s">
        <v>17</v>
      </c>
      <c r="C40" s="9">
        <v>91.7</v>
      </c>
      <c r="D40" s="9">
        <v>91.7</v>
      </c>
      <c r="E40" s="9">
        <v>91.7</v>
      </c>
      <c r="F40" s="9">
        <v>91.7</v>
      </c>
      <c r="G40" s="9">
        <v>91.7</v>
      </c>
    </row>
    <row r="41" spans="2:7" x14ac:dyDescent="0.3">
      <c r="B41" s="2" t="s">
        <v>1</v>
      </c>
      <c r="C41" s="12">
        <f>(C39+C40)*0.22</f>
        <v>39.338200000000001</v>
      </c>
      <c r="D41" s="12">
        <f>(D39+D40)*0.22</f>
        <v>39.338200000000001</v>
      </c>
      <c r="E41" s="12">
        <f t="shared" ref="E41:G41" si="5">(E39+E40)*0.22</f>
        <v>39.338200000000001</v>
      </c>
      <c r="F41" s="12">
        <f t="shared" si="5"/>
        <v>39.338200000000001</v>
      </c>
      <c r="G41" s="12">
        <f t="shared" si="5"/>
        <v>39.338200000000001</v>
      </c>
    </row>
    <row r="42" spans="2:7" x14ac:dyDescent="0.3">
      <c r="B42" s="2" t="s">
        <v>5</v>
      </c>
      <c r="C42" s="12">
        <f>(C39+C40)*0.3</f>
        <v>53.643000000000001</v>
      </c>
      <c r="D42" s="12">
        <f t="shared" ref="D42:G42" si="6">(D39+D40)*0.3</f>
        <v>53.643000000000001</v>
      </c>
      <c r="E42" s="12">
        <f t="shared" si="6"/>
        <v>53.643000000000001</v>
      </c>
      <c r="F42" s="12">
        <f t="shared" si="6"/>
        <v>53.643000000000001</v>
      </c>
      <c r="G42" s="12">
        <f t="shared" si="6"/>
        <v>53.643000000000001</v>
      </c>
    </row>
    <row r="43" spans="2:7" x14ac:dyDescent="0.3">
      <c r="B43" s="2" t="s">
        <v>2</v>
      </c>
      <c r="C43" s="12">
        <v>80</v>
      </c>
      <c r="D43" s="12">
        <v>80</v>
      </c>
      <c r="E43" s="12">
        <v>80</v>
      </c>
      <c r="F43" s="12">
        <v>80</v>
      </c>
      <c r="G43" s="12"/>
    </row>
    <row r="44" spans="2:7" x14ac:dyDescent="0.3">
      <c r="B44" s="4" t="s">
        <v>18</v>
      </c>
      <c r="C44" s="13">
        <f>SUM(C37:C43)</f>
        <v>679.02120000000002</v>
      </c>
      <c r="D44" s="13">
        <f t="shared" ref="D44:F44" si="7">SUM(D37:D43)</f>
        <v>663.50119999999993</v>
      </c>
      <c r="E44" s="13">
        <f t="shared" si="7"/>
        <v>1153.5047000000002</v>
      </c>
      <c r="F44" s="13">
        <f t="shared" si="7"/>
        <v>1115.4807000000001</v>
      </c>
      <c r="G44" s="13">
        <f>SUM(G37:G43)</f>
        <v>271.7912</v>
      </c>
    </row>
    <row r="45" spans="2:7" x14ac:dyDescent="0.3">
      <c r="B45" s="2" t="s">
        <v>11</v>
      </c>
      <c r="C45" s="12">
        <f>C44*20%</f>
        <v>135.80424000000002</v>
      </c>
      <c r="D45" s="12">
        <f t="shared" ref="D45:G45" si="8">D44*20%</f>
        <v>132.70023999999998</v>
      </c>
      <c r="E45" s="12">
        <f t="shared" si="8"/>
        <v>230.70094000000006</v>
      </c>
      <c r="F45" s="12">
        <f t="shared" si="8"/>
        <v>223.09614000000002</v>
      </c>
      <c r="G45" s="12">
        <f t="shared" si="8"/>
        <v>54.358240000000002</v>
      </c>
    </row>
    <row r="46" spans="2:7" x14ac:dyDescent="0.3">
      <c r="B46" s="2" t="s">
        <v>4</v>
      </c>
      <c r="C46" s="12">
        <f>(C44+C45)*20%</f>
        <v>162.96508800000004</v>
      </c>
      <c r="D46" s="12">
        <f t="shared" ref="D46:F46" si="9">(D44+D45)*20%</f>
        <v>159.24028799999999</v>
      </c>
      <c r="E46" s="12">
        <f t="shared" si="9"/>
        <v>276.84112800000003</v>
      </c>
      <c r="F46" s="12">
        <f t="shared" si="9"/>
        <v>267.71536800000007</v>
      </c>
      <c r="G46" s="12">
        <f>(G44+G45)*20%</f>
        <v>65.229888000000003</v>
      </c>
    </row>
    <row r="47" spans="2:7" x14ac:dyDescent="0.3">
      <c r="B47" s="14" t="s">
        <v>19</v>
      </c>
      <c r="C47" s="13">
        <f>C44+C45+C46</f>
        <v>977.79052800000011</v>
      </c>
      <c r="D47" s="13">
        <f t="shared" ref="D47:F47" si="10">D44+D45+D46</f>
        <v>955.4417279999999</v>
      </c>
      <c r="E47" s="13">
        <f t="shared" si="10"/>
        <v>1661.0467680000002</v>
      </c>
      <c r="F47" s="13">
        <f t="shared" si="10"/>
        <v>1606.2922080000003</v>
      </c>
      <c r="G47" s="13">
        <f>G44+G45+G46</f>
        <v>391.37932800000004</v>
      </c>
    </row>
    <row r="48" spans="2:7" x14ac:dyDescent="0.3">
      <c r="B48" s="15"/>
      <c r="C48" s="6"/>
      <c r="D48" s="6"/>
      <c r="E48" s="6"/>
      <c r="F48" s="6"/>
      <c r="G48" s="6"/>
    </row>
    <row r="49" spans="2:7" ht="31.2" x14ac:dyDescent="0.3">
      <c r="B49" s="5" t="s">
        <v>8</v>
      </c>
      <c r="C49" s="7"/>
      <c r="D49" s="7"/>
      <c r="E49" s="7"/>
      <c r="F49" s="7"/>
      <c r="G49" s="7" t="s">
        <v>24</v>
      </c>
    </row>
    <row r="50" spans="2:7" ht="15.6" x14ac:dyDescent="0.3">
      <c r="B50" s="5"/>
      <c r="C50" s="7"/>
      <c r="D50" s="7"/>
      <c r="E50" s="7"/>
      <c r="F50" s="7"/>
      <c r="G50" s="7"/>
    </row>
    <row r="51" spans="2:7" ht="15.6" x14ac:dyDescent="0.3">
      <c r="B51" s="7" t="s">
        <v>25</v>
      </c>
      <c r="C51" s="7"/>
      <c r="D51" s="7"/>
      <c r="E51" s="7"/>
      <c r="F51" s="7"/>
      <c r="G51" s="7" t="s">
        <v>26</v>
      </c>
    </row>
    <row r="52" spans="2:7" ht="15.6" x14ac:dyDescent="0.3">
      <c r="B52" s="7"/>
      <c r="C52" s="7"/>
      <c r="D52" s="7"/>
      <c r="E52" s="7"/>
      <c r="F52" s="7"/>
      <c r="G52" s="7"/>
    </row>
    <row r="53" spans="2:7" ht="15.6" x14ac:dyDescent="0.3">
      <c r="B53" s="7" t="s">
        <v>9</v>
      </c>
      <c r="C53" s="7"/>
      <c r="D53" s="7"/>
      <c r="E53" s="7"/>
      <c r="F53" s="7"/>
      <c r="G53" s="7" t="s">
        <v>27</v>
      </c>
    </row>
  </sheetData>
  <mergeCells count="16">
    <mergeCell ref="C3:E3"/>
    <mergeCell ref="B4:G5"/>
    <mergeCell ref="E6:G6"/>
    <mergeCell ref="B7:B8"/>
    <mergeCell ref="C7:F7"/>
    <mergeCell ref="G7:G8"/>
    <mergeCell ref="C8:D8"/>
    <mergeCell ref="E8:F8"/>
    <mergeCell ref="C30:E30"/>
    <mergeCell ref="B31:G32"/>
    <mergeCell ref="E33:G33"/>
    <mergeCell ref="B34:B35"/>
    <mergeCell ref="C34:F34"/>
    <mergeCell ref="G34:G35"/>
    <mergeCell ref="C35:D35"/>
    <mergeCell ref="E35:F35"/>
  </mergeCells>
  <pageMargins left="0.7" right="0.7" top="0.75" bottom="0.75" header="0.3" footer="0.3"/>
  <pageSetup paperSize="9" scale="87" fitToWidth="0" fitToHeight="0" orientation="portrait" r:id="rId1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2022-03-17T12:29:17Z</cp:lastPrinted>
  <dcterms:created xsi:type="dcterms:W3CDTF">2016-04-11T05:33:18Z</dcterms:created>
  <dcterms:modified xsi:type="dcterms:W3CDTF">2022-03-17T12:29:46Z</dcterms:modified>
</cp:coreProperties>
</file>